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png" ContentType="image/png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960" windowHeight="13740"/>
  </bookViews>
  <sheets>
    <sheet name="Averages - Table 1-1" sheetId="3" r:id="rId1"/>
    <sheet name="Summary - Correct Toss-Ups By Q" sheetId="5" r:id="rId2"/>
    <sheet name="Details - Correct Toss-Ups By Q" sheetId="6" r:id="rId3"/>
    <sheet name="A-1" sheetId="7" r:id="rId4"/>
    <sheet name="B-1" sheetId="8" r:id="rId5"/>
    <sheet name="A-2" sheetId="9" r:id="rId6"/>
    <sheet name="B-2" sheetId="10" r:id="rId7"/>
    <sheet name="A-3" sheetId="11" r:id="rId8"/>
    <sheet name="B-3" sheetId="12" r:id="rId9"/>
    <sheet name="A-4" sheetId="13" r:id="rId10"/>
    <sheet name="B-4" sheetId="14" r:id="rId11"/>
    <sheet name="A-5" sheetId="15" r:id="rId12"/>
    <sheet name="B-5" sheetId="16" r:id="rId13"/>
    <sheet name="G11" sheetId="17" r:id="rId14"/>
    <sheet name="G12" sheetId="18" r:id="rId15"/>
    <sheet name="G13" sheetId="19" r:id="rId16"/>
    <sheet name="G14" sheetId="20" r:id="rId17"/>
    <sheet name="G15" sheetId="21" r:id="rId18"/>
    <sheet name="Blank" sheetId="22" r:id="rId19"/>
  </sheets>
  <calcPr calcId="125725"/>
</workbook>
</file>

<file path=xl/calcChain.xml><?xml version="1.0" encoding="utf-8"?>
<calcChain xmlns="http://schemas.openxmlformats.org/spreadsheetml/2006/main">
  <c r="U18" i="22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W17"/>
  <c r="V17"/>
  <c r="W16"/>
  <c r="V16"/>
  <c r="W15"/>
  <c r="V15"/>
  <c r="W14"/>
  <c r="V14"/>
  <c r="W13"/>
  <c r="V13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W8"/>
  <c r="V8"/>
  <c r="W7"/>
  <c r="V7"/>
  <c r="W6"/>
  <c r="V6"/>
  <c r="W5"/>
  <c r="V5"/>
  <c r="W4"/>
  <c r="V4"/>
  <c r="X3"/>
  <c r="V2" s="1"/>
  <c r="W1"/>
  <c r="T1"/>
  <c r="P1"/>
  <c r="L1"/>
  <c r="G2" s="1"/>
  <c r="I1"/>
  <c r="F1"/>
  <c r="B2" s="1"/>
  <c r="B1"/>
  <c r="U18" i="21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Y3"/>
  <c r="G2" s="1"/>
  <c r="AE2"/>
  <c r="AD2"/>
  <c r="AC2"/>
  <c r="AB2"/>
  <c r="AA2"/>
  <c r="Z2"/>
  <c r="X2"/>
  <c r="W1"/>
  <c r="V2" s="1"/>
  <c r="T1"/>
  <c r="P1"/>
  <c r="L1"/>
  <c r="I1"/>
  <c r="F1"/>
  <c r="B1"/>
  <c r="Q2" s="1"/>
  <c r="T2" s="1"/>
  <c r="U18" i="20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Y3"/>
  <c r="G2" s="1"/>
  <c r="AE2"/>
  <c r="AD2"/>
  <c r="AC2"/>
  <c r="AB2"/>
  <c r="AA2"/>
  <c r="Z2"/>
  <c r="X2"/>
  <c r="W1"/>
  <c r="V2" s="1"/>
  <c r="T1"/>
  <c r="P1"/>
  <c r="L1"/>
  <c r="I1"/>
  <c r="F1"/>
  <c r="B1"/>
  <c r="Q2" s="1"/>
  <c r="T2" s="1"/>
  <c r="U18" i="19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Y3"/>
  <c r="G2" s="1"/>
  <c r="AE2"/>
  <c r="AD2"/>
  <c r="AC2"/>
  <c r="AB2"/>
  <c r="AA2"/>
  <c r="Z2"/>
  <c r="X2"/>
  <c r="W1"/>
  <c r="V2" s="1"/>
  <c r="T1"/>
  <c r="P1"/>
  <c r="L1"/>
  <c r="I1"/>
  <c r="F1"/>
  <c r="B1"/>
  <c r="Q2" s="1"/>
  <c r="T2" s="1"/>
  <c r="U18" i="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Y3"/>
  <c r="AE2"/>
  <c r="AD2"/>
  <c r="AC2"/>
  <c r="AB2"/>
  <c r="AA2"/>
  <c r="Z2"/>
  <c r="X2"/>
  <c r="W1"/>
  <c r="V2" s="1"/>
  <c r="T1"/>
  <c r="Q2" s="1"/>
  <c r="T2" s="1"/>
  <c r="P1"/>
  <c r="L1"/>
  <c r="G2" s="1"/>
  <c r="I1"/>
  <c r="F1"/>
  <c r="C2" s="1"/>
  <c r="B1"/>
  <c r="U18" i="17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Y3"/>
  <c r="G2" s="1"/>
  <c r="AE2"/>
  <c r="AD2"/>
  <c r="AC2"/>
  <c r="AB2"/>
  <c r="AA2"/>
  <c r="Z2"/>
  <c r="X2"/>
  <c r="W1"/>
  <c r="V2" s="1"/>
  <c r="T1"/>
  <c r="P1"/>
  <c r="L1"/>
  <c r="I1"/>
  <c r="F1"/>
  <c r="B1"/>
  <c r="Q2" s="1"/>
  <c r="T2" s="1"/>
  <c r="U18" i="16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Y3"/>
  <c r="AE2"/>
  <c r="AD2"/>
  <c r="AC2"/>
  <c r="AB2"/>
  <c r="AA2"/>
  <c r="Z2"/>
  <c r="X2"/>
  <c r="V2"/>
  <c r="T2"/>
  <c r="Q2"/>
  <c r="G2"/>
  <c r="C2"/>
  <c r="B2"/>
  <c r="W1"/>
  <c r="T1"/>
  <c r="P1"/>
  <c r="L1"/>
  <c r="I1"/>
  <c r="F1"/>
  <c r="B1"/>
  <c r="U18" i="15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Y3"/>
  <c r="AE2"/>
  <c r="AD2"/>
  <c r="AC2"/>
  <c r="AB2"/>
  <c r="AA2"/>
  <c r="Z2"/>
  <c r="X2"/>
  <c r="V2"/>
  <c r="T2"/>
  <c r="Q2"/>
  <c r="G2"/>
  <c r="C2"/>
  <c r="B2"/>
  <c r="W1"/>
  <c r="T1"/>
  <c r="P1"/>
  <c r="L1"/>
  <c r="I1"/>
  <c r="F1"/>
  <c r="B1"/>
  <c r="U18" i="14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Y3"/>
  <c r="AE2"/>
  <c r="AD2"/>
  <c r="AC2"/>
  <c r="AB2"/>
  <c r="AA2"/>
  <c r="Z2"/>
  <c r="X2"/>
  <c r="V2"/>
  <c r="Q2"/>
  <c r="T2" s="1"/>
  <c r="G2"/>
  <c r="C2"/>
  <c r="B2"/>
  <c r="W1"/>
  <c r="T1"/>
  <c r="P1"/>
  <c r="L1"/>
  <c r="I1"/>
  <c r="F1"/>
  <c r="B1"/>
  <c r="U18" i="13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B10"/>
  <c r="C10" s="1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Y3"/>
  <c r="AE2"/>
  <c r="AD2"/>
  <c r="AC2"/>
  <c r="AB2"/>
  <c r="AA2"/>
  <c r="Z2"/>
  <c r="X2"/>
  <c r="V2"/>
  <c r="T2"/>
  <c r="Q2"/>
  <c r="G2"/>
  <c r="C2"/>
  <c r="B2"/>
  <c r="W1"/>
  <c r="T1"/>
  <c r="P1"/>
  <c r="L1"/>
  <c r="I1"/>
  <c r="F1"/>
  <c r="B1"/>
  <c r="U18" i="12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Y3"/>
  <c r="AE2"/>
  <c r="AD2"/>
  <c r="AC2"/>
  <c r="AB2"/>
  <c r="AA2"/>
  <c r="Z2"/>
  <c r="X2"/>
  <c r="V2"/>
  <c r="Q2"/>
  <c r="G2"/>
  <c r="C2"/>
  <c r="B2"/>
  <c r="W1"/>
  <c r="T1"/>
  <c r="P1"/>
  <c r="L1"/>
  <c r="I1"/>
  <c r="F1"/>
  <c r="B1"/>
  <c r="B19" i="11"/>
  <c r="C19" s="1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B10"/>
  <c r="C10" s="1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X3"/>
  <c r="AD2"/>
  <c r="AC2"/>
  <c r="AB2"/>
  <c r="AA2"/>
  <c r="Z2"/>
  <c r="Y2"/>
  <c r="X2"/>
  <c r="V2"/>
  <c r="T2"/>
  <c r="Q2"/>
  <c r="G2"/>
  <c r="C2"/>
  <c r="B2"/>
  <c r="W1"/>
  <c r="T1"/>
  <c r="P1"/>
  <c r="L1"/>
  <c r="I1"/>
  <c r="F1"/>
  <c r="B1"/>
  <c r="U18" i="10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Y3"/>
  <c r="AE2"/>
  <c r="AD2"/>
  <c r="AC2"/>
  <c r="AB2"/>
  <c r="AA2"/>
  <c r="Z2"/>
  <c r="X2"/>
  <c r="V2"/>
  <c r="Q2"/>
  <c r="T2" s="1"/>
  <c r="G2"/>
  <c r="C2"/>
  <c r="B2"/>
  <c r="W1"/>
  <c r="T1"/>
  <c r="P1"/>
  <c r="L1"/>
  <c r="I1"/>
  <c r="F1"/>
  <c r="B1"/>
  <c r="B19" i="9"/>
  <c r="C19" s="1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B10"/>
  <c r="C10" s="1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AE3"/>
  <c r="AD2"/>
  <c r="AC2"/>
  <c r="AB2"/>
  <c r="AA2"/>
  <c r="Z2"/>
  <c r="Y2"/>
  <c r="X2"/>
  <c r="V2"/>
  <c r="T2"/>
  <c r="Q2"/>
  <c r="G2"/>
  <c r="C2"/>
  <c r="B2"/>
  <c r="W1"/>
  <c r="T1"/>
  <c r="P1"/>
  <c r="L1"/>
  <c r="I1"/>
  <c r="F1"/>
  <c r="B1"/>
  <c r="U18" i="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AE3"/>
  <c r="AD2"/>
  <c r="AC2"/>
  <c r="AB2"/>
  <c r="AA2"/>
  <c r="Z2"/>
  <c r="Y2"/>
  <c r="X2"/>
  <c r="V2"/>
  <c r="Q2"/>
  <c r="T2" s="1"/>
  <c r="G2"/>
  <c r="C2"/>
  <c r="B2"/>
  <c r="W1"/>
  <c r="T1"/>
  <c r="P1"/>
  <c r="L1"/>
  <c r="I1"/>
  <c r="F1"/>
  <c r="B1"/>
  <c r="U18" i="7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19" s="1"/>
  <c r="AD17"/>
  <c r="AC17"/>
  <c r="AB17"/>
  <c r="AA17"/>
  <c r="Z17"/>
  <c r="Y17"/>
  <c r="X17"/>
  <c r="W17"/>
  <c r="V17"/>
  <c r="AD16"/>
  <c r="AC16"/>
  <c r="AB16"/>
  <c r="AA16"/>
  <c r="Z16"/>
  <c r="Y16"/>
  <c r="X16"/>
  <c r="W16"/>
  <c r="V16"/>
  <c r="AD15"/>
  <c r="AC15"/>
  <c r="AB15"/>
  <c r="AA15"/>
  <c r="Z15"/>
  <c r="Y15"/>
  <c r="X15"/>
  <c r="W15"/>
  <c r="V15"/>
  <c r="AD14"/>
  <c r="AC14"/>
  <c r="AB14"/>
  <c r="AA14"/>
  <c r="Z14"/>
  <c r="Y14"/>
  <c r="X14"/>
  <c r="W14"/>
  <c r="V14"/>
  <c r="AD13"/>
  <c r="AC13"/>
  <c r="AB13"/>
  <c r="AA13"/>
  <c r="Z13"/>
  <c r="Y13"/>
  <c r="X13"/>
  <c r="W13"/>
  <c r="V13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10" s="1"/>
  <c r="AD8"/>
  <c r="AC8"/>
  <c r="AB8"/>
  <c r="AA8"/>
  <c r="Z8"/>
  <c r="Y8"/>
  <c r="X8"/>
  <c r="W8"/>
  <c r="V8"/>
  <c r="AD7"/>
  <c r="AC7"/>
  <c r="AB7"/>
  <c r="AA7"/>
  <c r="Z7"/>
  <c r="Y7"/>
  <c r="X7"/>
  <c r="W7"/>
  <c r="V7"/>
  <c r="AD6"/>
  <c r="AC6"/>
  <c r="AB6"/>
  <c r="AA6"/>
  <c r="Z6"/>
  <c r="Y6"/>
  <c r="X6"/>
  <c r="W6"/>
  <c r="V6"/>
  <c r="AD5"/>
  <c r="AC5"/>
  <c r="AB5"/>
  <c r="AA5"/>
  <c r="Z5"/>
  <c r="Y5"/>
  <c r="X5"/>
  <c r="W5"/>
  <c r="V5"/>
  <c r="AD4"/>
  <c r="AC4"/>
  <c r="AB4"/>
  <c r="AA4"/>
  <c r="Z4"/>
  <c r="Y4"/>
  <c r="X4"/>
  <c r="W4"/>
  <c r="V4"/>
  <c r="AE3"/>
  <c r="AD2"/>
  <c r="AC2"/>
  <c r="AB2"/>
  <c r="AA2"/>
  <c r="Z2"/>
  <c r="Y2"/>
  <c r="X2"/>
  <c r="V2"/>
  <c r="Q2"/>
  <c r="T2" s="1"/>
  <c r="G2"/>
  <c r="C2"/>
  <c r="B2"/>
  <c r="W1"/>
  <c r="T1"/>
  <c r="P1"/>
  <c r="L1"/>
  <c r="I1"/>
  <c r="F1"/>
  <c r="B1"/>
  <c r="J17" i="6"/>
  <c r="K17" s="1"/>
  <c r="F17"/>
  <c r="B17"/>
  <c r="J16"/>
  <c r="H16"/>
  <c r="G16"/>
  <c r="F16"/>
  <c r="E16"/>
  <c r="D16"/>
  <c r="C16"/>
  <c r="B16"/>
  <c r="J15"/>
  <c r="H15"/>
  <c r="G15"/>
  <c r="F15"/>
  <c r="E15"/>
  <c r="D15"/>
  <c r="C15"/>
  <c r="B15"/>
  <c r="I15" s="1"/>
  <c r="K15" s="1"/>
  <c r="J14"/>
  <c r="H14"/>
  <c r="G14"/>
  <c r="F14"/>
  <c r="E14"/>
  <c r="D14"/>
  <c r="C14"/>
  <c r="B14"/>
  <c r="I14" s="1"/>
  <c r="K14" s="1"/>
  <c r="J13"/>
  <c r="H13"/>
  <c r="F13"/>
  <c r="D13"/>
  <c r="B13"/>
  <c r="J12"/>
  <c r="H12" s="1"/>
  <c r="F12"/>
  <c r="B12"/>
  <c r="J11"/>
  <c r="H11" s="1"/>
  <c r="F11"/>
  <c r="B11"/>
  <c r="J10"/>
  <c r="H10" s="1"/>
  <c r="F10"/>
  <c r="B10"/>
  <c r="J9"/>
  <c r="H9" s="1"/>
  <c r="J8"/>
  <c r="J7"/>
  <c r="H7" s="1"/>
  <c r="J6"/>
  <c r="J5"/>
  <c r="H5" s="1"/>
  <c r="J4"/>
  <c r="J3"/>
  <c r="H3" s="1"/>
  <c r="H17" i="5"/>
  <c r="G17"/>
  <c r="F17"/>
  <c r="E17"/>
  <c r="D17"/>
  <c r="C17"/>
  <c r="B17"/>
  <c r="I17" s="1"/>
  <c r="H16"/>
  <c r="G16"/>
  <c r="F16"/>
  <c r="E16"/>
  <c r="D16"/>
  <c r="C16"/>
  <c r="B16"/>
  <c r="I16" s="1"/>
  <c r="H15"/>
  <c r="G15"/>
  <c r="F15"/>
  <c r="E15"/>
  <c r="D15"/>
  <c r="C15"/>
  <c r="B15"/>
  <c r="I15" s="1"/>
  <c r="H14"/>
  <c r="G14"/>
  <c r="F14"/>
  <c r="E14"/>
  <c r="D14"/>
  <c r="C14"/>
  <c r="B14"/>
  <c r="I14" s="1"/>
  <c r="H13"/>
  <c r="G13"/>
  <c r="F13"/>
  <c r="E13"/>
  <c r="D13"/>
  <c r="C13"/>
  <c r="B13"/>
  <c r="I13" s="1"/>
  <c r="H12"/>
  <c r="G12"/>
  <c r="F12"/>
  <c r="E12"/>
  <c r="D12"/>
  <c r="C12"/>
  <c r="B12"/>
  <c r="I12" s="1"/>
  <c r="H11"/>
  <c r="G11"/>
  <c r="F11"/>
  <c r="E11"/>
  <c r="D11"/>
  <c r="C11"/>
  <c r="B11"/>
  <c r="I11" s="1"/>
  <c r="H10"/>
  <c r="G10"/>
  <c r="F10"/>
  <c r="E10"/>
  <c r="D10"/>
  <c r="C10"/>
  <c r="B10"/>
  <c r="I10" s="1"/>
  <c r="H9"/>
  <c r="G9"/>
  <c r="F9"/>
  <c r="E9"/>
  <c r="D9"/>
  <c r="C9"/>
  <c r="B9"/>
  <c r="I9" s="1"/>
  <c r="H8"/>
  <c r="G8"/>
  <c r="F8"/>
  <c r="E8"/>
  <c r="D8"/>
  <c r="C8"/>
  <c r="B8"/>
  <c r="I8" s="1"/>
  <c r="H7"/>
  <c r="G7"/>
  <c r="F7"/>
  <c r="E7"/>
  <c r="D7"/>
  <c r="C7"/>
  <c r="B7"/>
  <c r="I7" s="1"/>
  <c r="H6"/>
  <c r="G6"/>
  <c r="F6"/>
  <c r="E6"/>
  <c r="D6"/>
  <c r="C6"/>
  <c r="B6"/>
  <c r="I6" s="1"/>
  <c r="H5"/>
  <c r="G5"/>
  <c r="F5"/>
  <c r="E5"/>
  <c r="D5"/>
  <c r="C5"/>
  <c r="B5"/>
  <c r="I5" s="1"/>
  <c r="H4"/>
  <c r="G4"/>
  <c r="F4"/>
  <c r="E4"/>
  <c r="D4"/>
  <c r="C4"/>
  <c r="B4"/>
  <c r="I4" s="1"/>
  <c r="H3"/>
  <c r="H18" s="1"/>
  <c r="G3"/>
  <c r="G18" s="1"/>
  <c r="F3"/>
  <c r="F18" s="1"/>
  <c r="E3"/>
  <c r="E18" s="1"/>
  <c r="D3"/>
  <c r="D18" s="1"/>
  <c r="C3"/>
  <c r="C18" s="1"/>
  <c r="B3"/>
  <c r="B18" s="1"/>
  <c r="R35" i="3"/>
  <c r="Q35"/>
  <c r="P35"/>
  <c r="O35"/>
  <c r="N35"/>
  <c r="M35"/>
  <c r="L35"/>
  <c r="K35"/>
  <c r="J35"/>
  <c r="I35"/>
  <c r="H35"/>
  <c r="G35"/>
  <c r="F35"/>
  <c r="E35"/>
  <c r="B35" s="1"/>
  <c r="D35"/>
  <c r="C35"/>
  <c r="R34"/>
  <c r="Q34"/>
  <c r="P34"/>
  <c r="O34"/>
  <c r="N34"/>
  <c r="M34"/>
  <c r="L34"/>
  <c r="K34"/>
  <c r="J34"/>
  <c r="I34"/>
  <c r="H34"/>
  <c r="G34"/>
  <c r="F34"/>
  <c r="E34"/>
  <c r="D34"/>
  <c r="B34" s="1"/>
  <c r="R33"/>
  <c r="Q33"/>
  <c r="P33"/>
  <c r="O33"/>
  <c r="N33"/>
  <c r="M33"/>
  <c r="L33"/>
  <c r="K33"/>
  <c r="J33"/>
  <c r="I33"/>
  <c r="H33"/>
  <c r="G33"/>
  <c r="F33"/>
  <c r="E33"/>
  <c r="B33" s="1"/>
  <c r="D33"/>
  <c r="R32"/>
  <c r="Q32"/>
  <c r="P32"/>
  <c r="O32"/>
  <c r="N32"/>
  <c r="M32"/>
  <c r="L32"/>
  <c r="K32"/>
  <c r="J32"/>
  <c r="I32"/>
  <c r="H32"/>
  <c r="G32"/>
  <c r="F32"/>
  <c r="E32"/>
  <c r="D32"/>
  <c r="C32" s="1"/>
  <c r="R31"/>
  <c r="Q31"/>
  <c r="P31"/>
  <c r="O31"/>
  <c r="N31"/>
  <c r="M31"/>
  <c r="L31"/>
  <c r="K31"/>
  <c r="J31"/>
  <c r="I31"/>
  <c r="H31"/>
  <c r="G31"/>
  <c r="F31"/>
  <c r="E31"/>
  <c r="C31" s="1"/>
  <c r="D31"/>
  <c r="R30"/>
  <c r="Q30"/>
  <c r="P30"/>
  <c r="O30"/>
  <c r="N30"/>
  <c r="M30"/>
  <c r="L30"/>
  <c r="K30"/>
  <c r="J30"/>
  <c r="I30"/>
  <c r="H30"/>
  <c r="G30"/>
  <c r="F30"/>
  <c r="E30"/>
  <c r="D30"/>
  <c r="B30" s="1"/>
  <c r="R29"/>
  <c r="Q29"/>
  <c r="P29"/>
  <c r="O29"/>
  <c r="N29"/>
  <c r="M29"/>
  <c r="L29"/>
  <c r="K29"/>
  <c r="J29"/>
  <c r="I29"/>
  <c r="H29"/>
  <c r="G29"/>
  <c r="F29"/>
  <c r="E29"/>
  <c r="B29" s="1"/>
  <c r="D29"/>
  <c r="R28"/>
  <c r="Q28"/>
  <c r="P28"/>
  <c r="O28"/>
  <c r="N28"/>
  <c r="M28"/>
  <c r="L28"/>
  <c r="K28"/>
  <c r="J28"/>
  <c r="I28"/>
  <c r="H28"/>
  <c r="G28"/>
  <c r="F28"/>
  <c r="E28"/>
  <c r="D28"/>
  <c r="C28" s="1"/>
  <c r="R27"/>
  <c r="Q27"/>
  <c r="P27"/>
  <c r="O27"/>
  <c r="N27"/>
  <c r="M27"/>
  <c r="L27"/>
  <c r="K27"/>
  <c r="J27"/>
  <c r="I27"/>
  <c r="H27"/>
  <c r="G27"/>
  <c r="F27"/>
  <c r="E27"/>
  <c r="C27" s="1"/>
  <c r="D27"/>
  <c r="R26"/>
  <c r="Q26"/>
  <c r="P26"/>
  <c r="O26"/>
  <c r="N26"/>
  <c r="M26"/>
  <c r="L26"/>
  <c r="K26"/>
  <c r="J26"/>
  <c r="I26"/>
  <c r="H26"/>
  <c r="G26"/>
  <c r="F26"/>
  <c r="E26"/>
  <c r="D26"/>
  <c r="B26" s="1"/>
  <c r="R25"/>
  <c r="Q25"/>
  <c r="P25"/>
  <c r="O25"/>
  <c r="N25"/>
  <c r="M25"/>
  <c r="L25"/>
  <c r="K25"/>
  <c r="J25"/>
  <c r="I25"/>
  <c r="H25"/>
  <c r="G25"/>
  <c r="F25"/>
  <c r="E25"/>
  <c r="B25" s="1"/>
  <c r="D25"/>
  <c r="R24"/>
  <c r="Q24"/>
  <c r="P24"/>
  <c r="O24"/>
  <c r="N24"/>
  <c r="M24"/>
  <c r="K24"/>
  <c r="I24"/>
  <c r="F24"/>
  <c r="D24"/>
  <c r="R23"/>
  <c r="Q23"/>
  <c r="P23"/>
  <c r="O23"/>
  <c r="N23"/>
  <c r="L23"/>
  <c r="J23"/>
  <c r="I23"/>
  <c r="G23"/>
  <c r="E23"/>
  <c r="R22"/>
  <c r="Q22"/>
  <c r="P22"/>
  <c r="O22"/>
  <c r="N22"/>
  <c r="L22"/>
  <c r="K22"/>
  <c r="H22"/>
  <c r="G22"/>
  <c r="D22"/>
  <c r="R21"/>
  <c r="Q21"/>
  <c r="P21"/>
  <c r="O21"/>
  <c r="N21"/>
  <c r="M21"/>
  <c r="J21"/>
  <c r="H21"/>
  <c r="F21"/>
  <c r="E21"/>
  <c r="R17"/>
  <c r="Q17"/>
  <c r="P17"/>
  <c r="O17"/>
  <c r="N17"/>
  <c r="M17"/>
  <c r="L17"/>
  <c r="K17"/>
  <c r="J17"/>
  <c r="I17"/>
  <c r="H17"/>
  <c r="G17"/>
  <c r="F17"/>
  <c r="E17"/>
  <c r="D17"/>
  <c r="C17" s="1"/>
  <c r="B17"/>
  <c r="R16"/>
  <c r="Q16"/>
  <c r="P16"/>
  <c r="O16"/>
  <c r="N16"/>
  <c r="M16"/>
  <c r="L16"/>
  <c r="K16"/>
  <c r="J16"/>
  <c r="I16"/>
  <c r="H16"/>
  <c r="G16"/>
  <c r="F16"/>
  <c r="E16"/>
  <c r="D16"/>
  <c r="R15"/>
  <c r="Q15"/>
  <c r="P15"/>
  <c r="O15"/>
  <c r="N15"/>
  <c r="M9"/>
  <c r="L9"/>
  <c r="K9"/>
  <c r="J9"/>
  <c r="I9"/>
  <c r="H9"/>
  <c r="G9"/>
  <c r="F9"/>
  <c r="E9"/>
  <c r="D9"/>
  <c r="R14"/>
  <c r="Q14"/>
  <c r="P14"/>
  <c r="O14"/>
  <c r="N14"/>
  <c r="M11"/>
  <c r="L11"/>
  <c r="K11"/>
  <c r="J11"/>
  <c r="I11"/>
  <c r="H11"/>
  <c r="G11"/>
  <c r="F11"/>
  <c r="E11"/>
  <c r="D11"/>
  <c r="R13"/>
  <c r="Q13"/>
  <c r="P13"/>
  <c r="O13"/>
  <c r="N13"/>
  <c r="M4"/>
  <c r="L4"/>
  <c r="K4"/>
  <c r="J4"/>
  <c r="I4"/>
  <c r="H4"/>
  <c r="G4"/>
  <c r="F4"/>
  <c r="E4"/>
  <c r="D4"/>
  <c r="R12"/>
  <c r="Q12"/>
  <c r="P12"/>
  <c r="O12"/>
  <c r="N12"/>
  <c r="M10"/>
  <c r="L10"/>
  <c r="K10"/>
  <c r="J10"/>
  <c r="I10"/>
  <c r="H10"/>
  <c r="G10"/>
  <c r="F10"/>
  <c r="E10"/>
  <c r="D10"/>
  <c r="R11"/>
  <c r="Q11"/>
  <c r="P11"/>
  <c r="O11"/>
  <c r="N11"/>
  <c r="M8"/>
  <c r="L8"/>
  <c r="K8"/>
  <c r="J8"/>
  <c r="I8"/>
  <c r="H8"/>
  <c r="G8"/>
  <c r="F8"/>
  <c r="E8"/>
  <c r="D8"/>
  <c r="R10"/>
  <c r="Q10"/>
  <c r="P10"/>
  <c r="O10"/>
  <c r="N10"/>
  <c r="M13"/>
  <c r="L13"/>
  <c r="K13"/>
  <c r="J13"/>
  <c r="I13"/>
  <c r="H13"/>
  <c r="G13"/>
  <c r="F13"/>
  <c r="E13"/>
  <c r="B13" s="1"/>
  <c r="D13"/>
  <c r="C13"/>
  <c r="R9"/>
  <c r="Q9"/>
  <c r="P9"/>
  <c r="O9"/>
  <c r="N9"/>
  <c r="M7"/>
  <c r="L7"/>
  <c r="K7"/>
  <c r="J7"/>
  <c r="I7"/>
  <c r="H7"/>
  <c r="G7"/>
  <c r="F7"/>
  <c r="E7"/>
  <c r="D7"/>
  <c r="R8"/>
  <c r="Q8"/>
  <c r="P8"/>
  <c r="O8"/>
  <c r="N8"/>
  <c r="M3"/>
  <c r="L3"/>
  <c r="K3"/>
  <c r="J3"/>
  <c r="I3"/>
  <c r="H3"/>
  <c r="G3"/>
  <c r="F3"/>
  <c r="E3"/>
  <c r="D3"/>
  <c r="R7"/>
  <c r="Q7"/>
  <c r="P7"/>
  <c r="O7"/>
  <c r="N7"/>
  <c r="M12"/>
  <c r="L12"/>
  <c r="K12"/>
  <c r="J12"/>
  <c r="I12"/>
  <c r="H12"/>
  <c r="G12"/>
  <c r="F12"/>
  <c r="E12"/>
  <c r="D12"/>
  <c r="R6"/>
  <c r="Q6"/>
  <c r="P6"/>
  <c r="O6"/>
  <c r="N6"/>
  <c r="M6"/>
  <c r="L6"/>
  <c r="K6"/>
  <c r="J6"/>
  <c r="I6"/>
  <c r="H6"/>
  <c r="G6"/>
  <c r="F6"/>
  <c r="E6"/>
  <c r="D6"/>
  <c r="R5"/>
  <c r="Q5"/>
  <c r="P5"/>
  <c r="O5"/>
  <c r="N5"/>
  <c r="M15"/>
  <c r="L15"/>
  <c r="K15"/>
  <c r="J15"/>
  <c r="I15"/>
  <c r="H15"/>
  <c r="G15"/>
  <c r="F15"/>
  <c r="E15"/>
  <c r="D15"/>
  <c r="R4"/>
  <c r="Q4"/>
  <c r="P4"/>
  <c r="O4"/>
  <c r="N4"/>
  <c r="M5"/>
  <c r="L5"/>
  <c r="K5"/>
  <c r="J5"/>
  <c r="I5"/>
  <c r="H5"/>
  <c r="G5"/>
  <c r="F5"/>
  <c r="E5"/>
  <c r="D5"/>
  <c r="R3"/>
  <c r="Q3"/>
  <c r="P3"/>
  <c r="O3"/>
  <c r="N3"/>
  <c r="M14"/>
  <c r="L14"/>
  <c r="K14"/>
  <c r="J14"/>
  <c r="I14"/>
  <c r="H14"/>
  <c r="G14"/>
  <c r="F14"/>
  <c r="E14"/>
  <c r="D14"/>
  <c r="D10" i="6" l="1"/>
  <c r="D12"/>
  <c r="D17"/>
  <c r="H17"/>
  <c r="B9"/>
  <c r="F9"/>
  <c r="D9"/>
  <c r="D11"/>
  <c r="I16"/>
  <c r="K16" s="1"/>
  <c r="C17"/>
  <c r="E17"/>
  <c r="G17"/>
  <c r="I17"/>
  <c r="B8" i="3"/>
  <c r="C10"/>
  <c r="B4"/>
  <c r="B11"/>
  <c r="C11"/>
  <c r="B9"/>
  <c r="C16"/>
  <c r="C14"/>
  <c r="B14"/>
  <c r="C5"/>
  <c r="B15"/>
  <c r="B6"/>
  <c r="B12"/>
  <c r="B3"/>
  <c r="B7"/>
  <c r="C10" i="7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C10" i="8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C19" i="10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I18" i="5"/>
  <c r="C19" i="7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C19" i="8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C10" i="10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C19" i="12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C19" i="13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C19" i="14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C10" i="15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C19" i="16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C10" i="17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C19" i="18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C10" i="19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C19" i="20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C10" i="21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C6" i="3"/>
  <c r="C3"/>
  <c r="C25"/>
  <c r="B28"/>
  <c r="C29"/>
  <c r="B32"/>
  <c r="C33"/>
  <c r="B4" i="6"/>
  <c r="D4"/>
  <c r="F4"/>
  <c r="H4"/>
  <c r="B6"/>
  <c r="D6"/>
  <c r="F6"/>
  <c r="H6"/>
  <c r="B8"/>
  <c r="D8"/>
  <c r="F8"/>
  <c r="H8"/>
  <c r="B5" i="3"/>
  <c r="C15"/>
  <c r="C12"/>
  <c r="C7"/>
  <c r="C8"/>
  <c r="B10"/>
  <c r="C4"/>
  <c r="C9"/>
  <c r="B16"/>
  <c r="C26"/>
  <c r="B27"/>
  <c r="C30"/>
  <c r="B31"/>
  <c r="C34"/>
  <c r="I3" i="5"/>
  <c r="C3" i="6"/>
  <c r="E3"/>
  <c r="G3"/>
  <c r="C4"/>
  <c r="I4" s="1"/>
  <c r="K4" s="1"/>
  <c r="E4"/>
  <c r="G4"/>
  <c r="C5"/>
  <c r="E5"/>
  <c r="G5"/>
  <c r="C6"/>
  <c r="E6"/>
  <c r="G6"/>
  <c r="C7"/>
  <c r="E7"/>
  <c r="G7"/>
  <c r="C8"/>
  <c r="E8"/>
  <c r="G8"/>
  <c r="C9"/>
  <c r="E9"/>
  <c r="G9"/>
  <c r="C10"/>
  <c r="E10"/>
  <c r="G10"/>
  <c r="C11"/>
  <c r="E11"/>
  <c r="G11"/>
  <c r="C12"/>
  <c r="E12"/>
  <c r="G12"/>
  <c r="C13"/>
  <c r="E13"/>
  <c r="G13"/>
  <c r="V9" i="9"/>
  <c r="F23" i="3" s="1"/>
  <c r="V18" i="9"/>
  <c r="F22" i="3" s="1"/>
  <c r="V9" i="11"/>
  <c r="H23" i="3" s="1"/>
  <c r="V18" i="11"/>
  <c r="H24" i="3" s="1"/>
  <c r="T2" i="12"/>
  <c r="C10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9"/>
  <c r="I21" i="3" s="1"/>
  <c r="C10" i="14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9"/>
  <c r="K21" i="3" s="1"/>
  <c r="C19" i="15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V18"/>
  <c r="L24" i="3" s="1"/>
  <c r="C10" i="16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9"/>
  <c r="M22" i="3" s="1"/>
  <c r="C19" i="17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V18"/>
  <c r="C10" i="18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9"/>
  <c r="C19" i="19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V18"/>
  <c r="C10" i="20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9"/>
  <c r="C19" i="21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V18"/>
  <c r="C10" i="22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9"/>
  <c r="C19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V18"/>
  <c r="B3" i="6"/>
  <c r="D3"/>
  <c r="F3"/>
  <c r="B5"/>
  <c r="D5"/>
  <c r="F5"/>
  <c r="B7"/>
  <c r="D7"/>
  <c r="F7"/>
  <c r="V9" i="13"/>
  <c r="J24" i="3" s="1"/>
  <c r="C2" i="17"/>
  <c r="B2" i="18"/>
  <c r="C2" i="19"/>
  <c r="B2" i="20"/>
  <c r="C2" i="21"/>
  <c r="B2" i="17"/>
  <c r="B2" i="19"/>
  <c r="C2" i="20"/>
  <c r="B2" i="21"/>
  <c r="C2" i="22"/>
  <c r="Q2"/>
  <c r="T2" s="1"/>
  <c r="I10" i="6" l="1"/>
  <c r="K10" s="1"/>
  <c r="I8"/>
  <c r="K8" s="1"/>
  <c r="I9"/>
  <c r="K9" s="1"/>
  <c r="I7"/>
  <c r="K7" s="1"/>
  <c r="I13"/>
  <c r="K13" s="1"/>
  <c r="I11"/>
  <c r="K11" s="1"/>
  <c r="I5"/>
  <c r="K5" s="1"/>
  <c r="I12"/>
  <c r="K12" s="1"/>
  <c r="I6"/>
  <c r="K6" s="1"/>
  <c r="H18"/>
  <c r="F18"/>
  <c r="B18"/>
  <c r="G18"/>
  <c r="C18"/>
  <c r="D18"/>
  <c r="E18"/>
  <c r="H19" i="5"/>
  <c r="H21" s="1"/>
  <c r="F19"/>
  <c r="F21" s="1"/>
  <c r="D19"/>
  <c r="D21" s="1"/>
  <c r="B19"/>
  <c r="G19"/>
  <c r="G21" s="1"/>
  <c r="E19"/>
  <c r="E21" s="1"/>
  <c r="C19"/>
  <c r="C21" s="1"/>
  <c r="I3" i="6"/>
  <c r="V9" i="21"/>
  <c r="V18" i="20"/>
  <c r="V9" i="19"/>
  <c r="V18" i="18"/>
  <c r="V9" i="17"/>
  <c r="V18" i="16"/>
  <c r="M23" i="3" s="1"/>
  <c r="V9" i="15"/>
  <c r="L21" i="3" s="1"/>
  <c r="V18" i="14"/>
  <c r="K23" i="3" s="1"/>
  <c r="V18" i="13"/>
  <c r="J22" i="3" s="1"/>
  <c r="V18" i="12"/>
  <c r="I22" i="3" s="1"/>
  <c r="V9" i="10"/>
  <c r="G21" i="3" s="1"/>
  <c r="V18" i="8"/>
  <c r="E24" i="3" s="1"/>
  <c r="V18" i="7"/>
  <c r="D21" i="3" s="1"/>
  <c r="V18" i="10"/>
  <c r="G24" i="3" s="1"/>
  <c r="V9" i="8"/>
  <c r="E22" i="3" s="1"/>
  <c r="V9" i="7"/>
  <c r="D23" i="3" s="1"/>
  <c r="C22" l="1"/>
  <c r="B22"/>
  <c r="B24"/>
  <c r="C24"/>
  <c r="K3" i="6"/>
  <c r="I19" i="5"/>
  <c r="B21"/>
  <c r="B23" i="3"/>
  <c r="C23"/>
  <c r="C21"/>
  <c r="B21"/>
  <c r="I18" i="6"/>
  <c r="H20" i="5" l="1"/>
  <c r="F20"/>
  <c r="D20"/>
  <c r="B20"/>
  <c r="I20"/>
  <c r="G20"/>
  <c r="E20"/>
  <c r="C20"/>
  <c r="I21"/>
</calcChain>
</file>

<file path=xl/sharedStrings.xml><?xml version="1.0" encoding="utf-8"?>
<sst xmlns="http://schemas.openxmlformats.org/spreadsheetml/2006/main" count="956" uniqueCount="88">
  <si>
    <t>Quizzer Averages (Type in the names of the Quizzers. Be sure each name is unique and matches the Scoresheets.)</t>
  </si>
  <si>
    <t>Average</t>
  </si>
  <si>
    <t>Total Pts</t>
  </si>
  <si>
    <t>Game 1</t>
  </si>
  <si>
    <t>Game 2</t>
  </si>
  <si>
    <t>Game 3</t>
  </si>
  <si>
    <t>Game 4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</si>
  <si>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</si>
  <si>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</si>
  <si>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</si>
  <si>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</si>
  <si>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</si>
  <si>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</si>
  <si>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</si>
  <si>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</si>
  <si>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>Game 13</t>
  </si>
  <si>
    <t>Game 14</t>
  </si>
  <si>
    <t>Game 15</t>
  </si>
  <si>
    <t>Roni</t>
  </si>
  <si>
    <t>Daniel</t>
  </si>
  <si>
    <t>Julia</t>
  </si>
  <si>
    <t>Ashlyn</t>
  </si>
  <si>
    <t>Mikayla</t>
  </si>
  <si>
    <t>Jonah</t>
  </si>
  <si>
    <t>Brad</t>
  </si>
  <si>
    <t>Miriam</t>
  </si>
  <si>
    <t>Matthew</t>
  </si>
  <si>
    <t>William</t>
  </si>
  <si>
    <t>Andrew</t>
  </si>
  <si>
    <t>Andy</t>
  </si>
  <si>
    <t>Emma</t>
  </si>
  <si>
    <t>Hayley</t>
  </si>
  <si>
    <t>Name 15</t>
  </si>
  <si>
    <t>Team Scores (Type in the names of the Teams. Be sure each name is unique and matches the Scoresheets.)</t>
  </si>
  <si>
    <t>Total PPG</t>
  </si>
  <si>
    <t>Veto</t>
  </si>
  <si>
    <t>MOOF</t>
  </si>
  <si>
    <t>IDK</t>
  </si>
  <si>
    <t>Not Prophets</t>
  </si>
  <si>
    <t>Team 5</t>
  </si>
  <si>
    <t>Team 6</t>
  </si>
  <si>
    <t>Team 7</t>
  </si>
  <si>
    <t>Team 8</t>
  </si>
  <si>
    <t>Team 9</t>
  </si>
  <si>
    <t>Team 10</t>
  </si>
  <si>
    <t>Team 11</t>
  </si>
  <si>
    <t>Team 12</t>
  </si>
  <si>
    <t>Team 13</t>
  </si>
  <si>
    <t>Team 14</t>
  </si>
  <si>
    <t>Team 15</t>
  </si>
  <si>
    <t>Correct Toss-Ups By Question Type</t>
  </si>
  <si>
    <t>G</t>
  </si>
  <si>
    <t>AT</t>
  </si>
  <si>
    <t>Q</t>
  </si>
  <si>
    <t>V</t>
  </si>
  <si>
    <t>R</t>
  </si>
  <si>
    <t>BC/S</t>
  </si>
  <si>
    <t>X</t>
  </si>
  <si>
    <t>Total</t>
  </si>
  <si>
    <t>Total Correct</t>
  </si>
  <si>
    <t>Total Possible</t>
  </si>
  <si>
    <t>Per Game</t>
  </si>
  <si>
    <t>% Correct</t>
  </si>
  <si>
    <t>Quizzer Names</t>
  </si>
  <si>
    <t>Games Played</t>
  </si>
  <si>
    <t>General</t>
  </si>
  <si>
    <t>According To</t>
  </si>
  <si>
    <t>Quote</t>
  </si>
  <si>
    <t>Verse</t>
  </si>
  <si>
    <t>Reference</t>
  </si>
  <si>
    <t>B&amp;C/Situation</t>
  </si>
  <si>
    <t>Context</t>
  </si>
  <si>
    <t>A</t>
  </si>
  <si>
    <t>P(x):</t>
  </si>
  <si>
    <t>Errors</t>
  </si>
  <si>
    <t>-</t>
  </si>
  <si>
    <t>B</t>
  </si>
  <si>
    <t>Quizzer 4</t>
  </si>
  <si>
    <t>Quizzer 5</t>
  </si>
  <si>
    <t>Bonus</t>
  </si>
  <si>
    <t>Second foul</t>
  </si>
  <si>
    <t>Not prophets</t>
  </si>
  <si>
    <t>Team 1</t>
  </si>
  <si>
    <t>Quizzer 1</t>
  </si>
  <si>
    <t>Quizzer 2</t>
  </si>
  <si>
    <t>Quizzer 3</t>
  </si>
  <si>
    <t>Team 2</t>
  </si>
  <si>
    <t>Quizzes 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</si>
</sst>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4">
    <font>
      <sz val="10"/>
      <color indexed="8"/>
      <name val="Helvetica"/>
    </font>
    <font>
      <sz val="12"/>
      <color indexed="8"/>
      <name val="Helvetica"/>
    </font>
    <font>
      <b/>
      <sz val="10"/>
      <color indexed="8"/>
      <name val="Helvetica"/>
    </font>
    <font>
      <b/>
      <sz val="10"/>
      <color indexed="15"/>
      <name val="Helvetica"/>
    </font>
    <font>
      <sz val="12"/>
      <color indexed="8"/>
      <name val="Verdana"/>
    </font>
    <font>
      <b/>
      <sz val="11"/>
      <color indexed="8"/>
      <name val="Calibri"/>
    </font>
    <font>
      <b/>
      <sz val="11"/>
      <color indexed="20"/>
      <name val="Calibri"/>
    </font>
    <font>
      <sz val="11"/>
      <color indexed="8"/>
      <name val="Calibri"/>
    </font>
    <font>
      <sz val="11"/>
      <color indexed="24"/>
      <name val="Calibri"/>
    </font>
    <font>
      <b/>
      <sz val="10"/>
      <color indexed="26"/>
      <name val="Helvetica"/>
    </font>
    <font>
      <sz val="10"/>
      <color indexed="49"/>
      <name val="Helvetica"/>
    </font>
    <font>
      <sz val="10"/>
      <color indexed="18"/>
      <name val="Helvetica"/>
    </font>
    <font>
      <sz val="10"/>
      <color indexed="8"/>
      <name val="Verdana"/>
    </font>
    <font>
      <sz val="27"/>
      <color indexed="55"/>
      <name val="Helvetica"/>
    </font>
  </fonts>
  <fills count="21">
    <fill>
      <patternFill patternType="none"/>
    </fill>
    <fill>
      <patternFill patternType="gray125"/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40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47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50"/>
        <bgColor auto="1"/>
      </patternFill>
    </fill>
    <fill>
      <patternFill patternType="solid">
        <fgColor indexed="51"/>
        <bgColor auto="1"/>
      </patternFill>
    </fill>
    <fill>
      <patternFill patternType="solid">
        <fgColor indexed="52"/>
        <bgColor auto="1"/>
      </patternFill>
    </fill>
    <fill>
      <patternFill patternType="solid">
        <fgColor indexed="54"/>
        <bgColor auto="1"/>
      </patternFill>
    </fill>
  </fills>
  <borders count="47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/>
      <bottom/>
      <diagonal/>
    </border>
    <border>
      <left/>
      <right/>
      <top/>
      <bottom style="medium">
        <color indexed="19"/>
      </bottom>
      <diagonal/>
    </border>
    <border>
      <left/>
      <right style="medium">
        <color indexed="19"/>
      </right>
      <top/>
      <bottom style="thin">
        <color indexed="8"/>
      </bottom>
      <diagonal/>
    </border>
    <border>
      <left style="medium">
        <color indexed="19"/>
      </left>
      <right style="medium">
        <color indexed="19"/>
      </right>
      <top style="medium">
        <color indexed="19"/>
      </top>
      <bottom style="thin">
        <color indexed="8"/>
      </bottom>
      <diagonal/>
    </border>
    <border>
      <left style="medium">
        <color indexed="1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19"/>
      </right>
      <top style="thin">
        <color indexed="8"/>
      </top>
      <bottom style="thin">
        <color indexed="8"/>
      </bottom>
      <diagonal/>
    </border>
    <border>
      <left style="medium">
        <color indexed="19"/>
      </left>
      <right style="medium">
        <color indexed="19"/>
      </right>
      <top style="thin">
        <color indexed="8"/>
      </top>
      <bottom style="thin">
        <color indexed="8"/>
      </bottom>
      <diagonal/>
    </border>
    <border>
      <left style="medium">
        <color indexed="1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19"/>
      </right>
      <top style="thin">
        <color indexed="8"/>
      </top>
      <bottom style="medium">
        <color indexed="19"/>
      </bottom>
      <diagonal/>
    </border>
    <border>
      <left style="medium">
        <color indexed="19"/>
      </left>
      <right style="medium">
        <color indexed="19"/>
      </right>
      <top style="thin">
        <color indexed="8"/>
      </top>
      <bottom style="medium">
        <color indexed="19"/>
      </bottom>
      <diagonal/>
    </border>
    <border>
      <left style="medium">
        <color indexed="8"/>
      </left>
      <right style="medium">
        <color indexed="8"/>
      </right>
      <top style="medium">
        <color indexed="1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19"/>
      </left>
      <right/>
      <top style="medium">
        <color indexed="19"/>
      </top>
      <bottom style="medium">
        <color indexed="19"/>
      </bottom>
      <diagonal/>
    </border>
    <border>
      <left/>
      <right style="medium">
        <color indexed="19"/>
      </right>
      <top style="medium">
        <color indexed="19"/>
      </top>
      <bottom style="medium">
        <color indexed="19"/>
      </bottom>
      <diagonal/>
    </border>
    <border>
      <left/>
      <right/>
      <top style="medium">
        <color indexed="19"/>
      </top>
      <bottom style="medium">
        <color indexed="19"/>
      </bottom>
      <diagonal/>
    </border>
    <border>
      <left style="medium">
        <color indexed="19"/>
      </left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 style="medium">
        <color indexed="19"/>
      </right>
      <top style="medium">
        <color indexed="19"/>
      </top>
      <bottom style="medium">
        <color indexed="19"/>
      </bottom>
      <diagonal/>
    </border>
    <border>
      <left style="medium">
        <color indexed="19"/>
      </left>
      <right/>
      <top style="medium">
        <color indexed="19"/>
      </top>
      <bottom style="medium">
        <color indexed="51"/>
      </bottom>
      <diagonal/>
    </border>
    <border>
      <left/>
      <right style="medium">
        <color indexed="19"/>
      </right>
      <top style="medium">
        <color indexed="19"/>
      </top>
      <bottom style="medium">
        <color indexed="51"/>
      </bottom>
      <diagonal/>
    </border>
    <border>
      <left/>
      <right/>
      <top style="medium">
        <color indexed="19"/>
      </top>
      <bottom style="medium">
        <color indexed="51"/>
      </bottom>
      <diagonal/>
    </border>
    <border>
      <left style="medium">
        <color indexed="19"/>
      </left>
      <right style="thin">
        <color indexed="53"/>
      </right>
      <top/>
      <bottom style="medium">
        <color indexed="19"/>
      </bottom>
      <diagonal/>
    </border>
    <border>
      <left style="thin">
        <color indexed="53"/>
      </left>
      <right style="thin">
        <color indexed="53"/>
      </right>
      <top/>
      <bottom style="medium">
        <color indexed="19"/>
      </bottom>
      <diagonal/>
    </border>
    <border>
      <left style="thin">
        <color indexed="53"/>
      </left>
      <right style="thin">
        <color indexed="53"/>
      </right>
      <top style="medium">
        <color indexed="19"/>
      </top>
      <bottom style="medium">
        <color indexed="51"/>
      </bottom>
      <diagonal/>
    </border>
    <border>
      <left style="thin">
        <color indexed="8"/>
      </left>
      <right style="thin">
        <color indexed="8"/>
      </right>
      <top style="medium">
        <color indexed="5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1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51"/>
      </bottom>
      <diagonal/>
    </border>
    <border>
      <left style="thin">
        <color indexed="8"/>
      </left>
      <right style="thin">
        <color indexed="8"/>
      </right>
      <top style="medium">
        <color indexed="51"/>
      </top>
      <bottom style="medium">
        <color indexed="51"/>
      </bottom>
      <diagonal/>
    </border>
    <border>
      <left style="thin">
        <color indexed="53"/>
      </left>
      <right/>
      <top style="thin">
        <color indexed="8"/>
      </top>
      <bottom style="medium">
        <color indexed="51"/>
      </bottom>
      <diagonal/>
    </border>
    <border>
      <left/>
      <right/>
      <top style="thin">
        <color indexed="8"/>
      </top>
      <bottom style="medium">
        <color indexed="51"/>
      </bottom>
      <diagonal/>
    </border>
    <border>
      <left/>
      <right style="thin">
        <color indexed="53"/>
      </right>
      <top style="thin">
        <color indexed="8"/>
      </top>
      <bottom style="medium">
        <color indexed="51"/>
      </bottom>
      <diagonal/>
    </border>
    <border>
      <left style="thin">
        <color indexed="53"/>
      </left>
      <right style="thin">
        <color indexed="53"/>
      </right>
      <top style="thin">
        <color indexed="8"/>
      </top>
      <bottom style="medium">
        <color indexed="51"/>
      </bottom>
      <diagonal/>
    </border>
    <border>
      <left style="medium">
        <color indexed="19"/>
      </left>
      <right style="medium">
        <color indexed="19"/>
      </right>
      <top style="medium">
        <color indexed="19"/>
      </top>
      <bottom style="medium">
        <color indexed="19"/>
      </bottom>
      <diagonal/>
    </border>
    <border>
      <left style="medium">
        <color indexed="19"/>
      </left>
      <right style="thin">
        <color indexed="53"/>
      </right>
      <top style="medium">
        <color indexed="19"/>
      </top>
      <bottom style="medium">
        <color indexed="5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68">
    <xf numFmtId="0" fontId="0" fillId="0" borderId="0" xfId="0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4" fillId="0" borderId="0" xfId="0" applyNumberFormat="1" applyFont="1" applyAlignment="1">
      <alignment vertical="top" wrapText="1"/>
    </xf>
    <xf numFmtId="49" fontId="5" fillId="3" borderId="2" xfId="0" applyNumberFormat="1" applyFont="1" applyFill="1" applyBorder="1" applyAlignment="1"/>
    <xf numFmtId="0" fontId="4" fillId="3" borderId="3" xfId="0" applyFont="1" applyFill="1" applyBorder="1" applyAlignment="1"/>
    <xf numFmtId="0" fontId="4" fillId="3" borderId="2" xfId="0" applyFont="1" applyFill="1" applyBorder="1" applyAlignment="1"/>
    <xf numFmtId="0" fontId="4" fillId="3" borderId="4" xfId="0" applyFont="1" applyFill="1" applyBorder="1" applyAlignment="1"/>
    <xf numFmtId="49" fontId="6" fillId="4" borderId="5" xfId="0" applyNumberFormat="1" applyFont="1" applyFill="1" applyBorder="1" applyAlignment="1">
      <alignment horizontal="center"/>
    </xf>
    <xf numFmtId="49" fontId="6" fillId="5" borderId="5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49" fontId="7" fillId="6" borderId="8" xfId="0" applyNumberFormat="1" applyFont="1" applyFill="1" applyBorder="1" applyAlignment="1"/>
    <xf numFmtId="164" fontId="6" fillId="4" borderId="9" xfId="0" applyNumberFormat="1" applyFont="1" applyFill="1" applyBorder="1" applyAlignment="1">
      <alignment horizontal="center"/>
    </xf>
    <xf numFmtId="1" fontId="6" fillId="5" borderId="10" xfId="0" applyNumberFormat="1" applyFont="1" applyFill="1" applyBorder="1" applyAlignment="1">
      <alignment horizontal="center"/>
    </xf>
    <xf numFmtId="49" fontId="7" fillId="3" borderId="11" xfId="0" applyNumberFormat="1" applyFont="1" applyFill="1" applyBorder="1" applyAlignment="1">
      <alignment horizontal="center"/>
    </xf>
    <xf numFmtId="0" fontId="7" fillId="3" borderId="12" xfId="0" applyNumberFormat="1" applyFont="1" applyFill="1" applyBorder="1" applyAlignment="1">
      <alignment horizontal="center"/>
    </xf>
    <xf numFmtId="49" fontId="7" fillId="3" borderId="12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164" fontId="6" fillId="4" borderId="13" xfId="0" applyNumberFormat="1" applyFont="1" applyFill="1" applyBorder="1" applyAlignment="1">
      <alignment horizontal="center"/>
    </xf>
    <xf numFmtId="1" fontId="6" fillId="5" borderId="14" xfId="0" applyNumberFormat="1" applyFont="1" applyFill="1" applyBorder="1" applyAlignment="1">
      <alignment horizontal="center"/>
    </xf>
    <xf numFmtId="49" fontId="8" fillId="7" borderId="8" xfId="0" applyNumberFormat="1" applyFont="1" applyFill="1" applyBorder="1" applyAlignment="1"/>
    <xf numFmtId="164" fontId="6" fillId="4" borderId="15" xfId="0" applyNumberFormat="1" applyFont="1" applyFill="1" applyBorder="1" applyAlignment="1">
      <alignment horizontal="center"/>
    </xf>
    <xf numFmtId="1" fontId="6" fillId="5" borderId="15" xfId="0" applyNumberFormat="1" applyFont="1" applyFill="1" applyBorder="1" applyAlignment="1">
      <alignment horizontal="center"/>
    </xf>
    <xf numFmtId="0" fontId="7" fillId="3" borderId="16" xfId="0" applyNumberFormat="1" applyFont="1" applyFill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" fontId="6" fillId="5" borderId="17" xfId="0" applyNumberFormat="1" applyFont="1" applyFill="1" applyBorder="1" applyAlignment="1">
      <alignment horizontal="center"/>
    </xf>
    <xf numFmtId="49" fontId="6" fillId="4" borderId="18" xfId="0" applyNumberFormat="1" applyFont="1" applyFill="1" applyBorder="1" applyAlignment="1">
      <alignment horizontal="center"/>
    </xf>
    <xf numFmtId="49" fontId="6" fillId="5" borderId="18" xfId="0" applyNumberFormat="1" applyFont="1" applyFill="1" applyBorder="1" applyAlignment="1">
      <alignment horizontal="center"/>
    </xf>
    <xf numFmtId="49" fontId="7" fillId="3" borderId="16" xfId="0" applyNumberFormat="1" applyFont="1" applyFill="1" applyBorder="1" applyAlignment="1">
      <alignment horizontal="center"/>
    </xf>
    <xf numFmtId="0" fontId="4" fillId="3" borderId="19" xfId="0" applyFont="1" applyFill="1" applyBorder="1" applyAlignment="1"/>
    <xf numFmtId="0" fontId="4" fillId="3" borderId="20" xfId="0" applyFont="1" applyFill="1" applyBorder="1" applyAlignment="1"/>
    <xf numFmtId="0" fontId="4" fillId="3" borderId="21" xfId="0" applyFont="1" applyFill="1" applyBorder="1" applyAlignment="1"/>
    <xf numFmtId="0" fontId="4" fillId="3" borderId="22" xfId="0" applyFont="1" applyFill="1" applyBorder="1" applyAlignment="1"/>
    <xf numFmtId="49" fontId="6" fillId="4" borderId="23" xfId="0" applyNumberFormat="1" applyFont="1" applyFill="1" applyBorder="1" applyAlignment="1">
      <alignment horizontal="center"/>
    </xf>
    <xf numFmtId="49" fontId="6" fillId="5" borderId="23" xfId="0" applyNumberFormat="1" applyFont="1" applyFill="1" applyBorder="1" applyAlignment="1">
      <alignment horizontal="center"/>
    </xf>
    <xf numFmtId="49" fontId="7" fillId="3" borderId="24" xfId="0" applyNumberFormat="1" applyFont="1" applyFill="1" applyBorder="1" applyAlignment="1">
      <alignment horizontal="center"/>
    </xf>
    <xf numFmtId="49" fontId="6" fillId="4" borderId="17" xfId="0" applyNumberFormat="1" applyFont="1" applyFill="1" applyBorder="1" applyAlignment="1">
      <alignment horizontal="center"/>
    </xf>
    <xf numFmtId="49" fontId="6" fillId="5" borderId="17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vertical="top" wrapText="1"/>
    </xf>
    <xf numFmtId="49" fontId="0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1" fontId="0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" fontId="0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49" fontId="0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" xfId="0" applyNumberFormat="1" applyFont="1" applyBorder="1" applyAlignment="1">
      <alignment vertical="top" wrapText="1"/>
    </xf>
    <xf numFmtId="49" fontId="9" fillId="2" borderId="1" xfId="0" applyNumberFormat="1" applyFont="1" applyFill="1" applyBorder="1" applyAlignment="1">
      <alignment vertical="top" wrapText="1"/>
    </xf>
    <xf numFmtId="0" fontId="9" fillId="2" borderId="1" xfId="0" applyNumberFormat="1" applyFont="1" applyFill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165" fontId="9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9" fontId="0" fillId="8" borderId="1" xfId="0" applyNumberFormat="1" applyFont="1" applyFill="1" applyBorder="1" applyAlignment="1">
      <alignment horizontal="center" vertical="top" wrapText="1"/>
    </xf>
    <xf numFmtId="49" fontId="0" fillId="9" borderId="1" xfId="0" applyNumberFormat="1" applyFont="1" applyFill="1" applyBorder="1" applyAlignment="1">
      <alignment horizontal="center" vertical="top" wrapText="1"/>
    </xf>
    <xf numFmtId="49" fontId="0" fillId="10" borderId="1" xfId="0" applyNumberFormat="1" applyFont="1" applyFill="1" applyBorder="1" applyAlignment="1">
      <alignment horizontal="center" vertical="top" wrapText="1"/>
    </xf>
    <xf numFmtId="49" fontId="0" fillId="11" borderId="1" xfId="0" applyNumberFormat="1" applyFont="1" applyFill="1" applyBorder="1" applyAlignment="1">
      <alignment horizontal="center" vertical="top" wrapText="1"/>
    </xf>
    <xf numFmtId="49" fontId="0" fillId="12" borderId="1" xfId="0" applyNumberFormat="1" applyFont="1" applyFill="1" applyBorder="1" applyAlignment="1">
      <alignment horizontal="center" vertical="top" wrapText="1"/>
    </xf>
    <xf numFmtId="49" fontId="0" fillId="13" borderId="1" xfId="0" applyNumberFormat="1" applyFont="1" applyFill="1" applyBorder="1" applyAlignment="1">
      <alignment horizontal="center" vertical="top" wrapText="1"/>
    </xf>
    <xf numFmtId="49" fontId="0" fillId="14" borderId="1" xfId="0" applyNumberFormat="1" applyFont="1" applyFill="1" applyBorder="1" applyAlignment="1">
      <alignment horizontal="center" vertical="top" wrapText="1"/>
    </xf>
    <xf numFmtId="49" fontId="0" fillId="6" borderId="1" xfId="0" applyNumberFormat="1" applyFont="1" applyFill="1" applyBorder="1" applyAlignment="1">
      <alignment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4" fillId="0" borderId="0" xfId="0" applyNumberFormat="1" applyFont="1" applyAlignment="1">
      <alignment vertical="top" wrapText="1"/>
    </xf>
    <xf numFmtId="49" fontId="0" fillId="15" borderId="25" xfId="0" applyNumberFormat="1" applyFont="1" applyFill="1" applyBorder="1" applyAlignment="1">
      <alignment vertical="top" wrapText="1"/>
    </xf>
    <xf numFmtId="0" fontId="0" fillId="15" borderId="26" xfId="0" applyNumberFormat="1" applyFont="1" applyFill="1" applyBorder="1" applyAlignment="1">
      <alignment horizontal="center" vertical="top" wrapText="1"/>
    </xf>
    <xf numFmtId="0" fontId="0" fillId="16" borderId="26" xfId="0" applyNumberFormat="1" applyFont="1" applyFill="1" applyBorder="1" applyAlignment="1">
      <alignment horizontal="center" vertical="top" wrapText="1"/>
    </xf>
    <xf numFmtId="0" fontId="10" fillId="18" borderId="26" xfId="0" applyNumberFormat="1" applyFont="1" applyFill="1" applyBorder="1" applyAlignment="1">
      <alignment horizontal="center" vertical="top" wrapText="1"/>
    </xf>
    <xf numFmtId="0" fontId="0" fillId="19" borderId="26" xfId="0" applyNumberFormat="1" applyFont="1" applyFill="1" applyBorder="1" applyAlignment="1">
      <alignment horizontal="center" vertical="top" wrapText="1"/>
    </xf>
    <xf numFmtId="49" fontId="0" fillId="0" borderId="28" xfId="0" applyNumberFormat="1" applyFont="1" applyBorder="1" applyAlignment="1">
      <alignment horizontal="center" vertical="top" wrapText="1"/>
    </xf>
    <xf numFmtId="49" fontId="0" fillId="0" borderId="29" xfId="0" applyNumberFormat="1" applyFont="1" applyBorder="1" applyAlignment="1">
      <alignment horizontal="center" vertical="top" wrapText="1"/>
    </xf>
    <xf numFmtId="0" fontId="0" fillId="19" borderId="30" xfId="0" applyFont="1" applyFill="1" applyBorder="1" applyAlignment="1">
      <alignment horizontal="center" vertical="top" wrapText="1"/>
    </xf>
    <xf numFmtId="49" fontId="0" fillId="15" borderId="31" xfId="0" applyNumberFormat="1" applyFont="1" applyFill="1" applyBorder="1" applyAlignment="1">
      <alignment horizontal="center" vertical="top" wrapText="1"/>
    </xf>
    <xf numFmtId="49" fontId="4" fillId="15" borderId="32" xfId="0" applyNumberFormat="1" applyFont="1" applyFill="1" applyBorder="1" applyAlignment="1">
      <alignment vertical="top" wrapText="1"/>
    </xf>
    <xf numFmtId="1" fontId="12" fillId="19" borderId="34" xfId="0" applyNumberFormat="1" applyFont="1" applyFill="1" applyBorder="1" applyAlignment="1">
      <alignment horizontal="center" vertical="top" wrapText="1"/>
    </xf>
    <xf numFmtId="1" fontId="12" fillId="19" borderId="35" xfId="0" applyNumberFormat="1" applyFont="1" applyFill="1" applyBorder="1" applyAlignment="1">
      <alignment horizontal="center" vertical="top" wrapText="1"/>
    </xf>
    <xf numFmtId="9" fontId="12" fillId="19" borderId="36" xfId="0" applyNumberFormat="1" applyFont="1" applyFill="1" applyBorder="1" applyAlignment="1">
      <alignment horizontal="center" vertical="top" wrapText="1"/>
    </xf>
    <xf numFmtId="49" fontId="0" fillId="6" borderId="37" xfId="0" applyNumberFormat="1" applyFont="1" applyFill="1" applyBorder="1" applyAlignment="1">
      <alignment horizontal="center" vertical="top" wrapText="1"/>
    </xf>
    <xf numFmtId="0" fontId="0" fillId="6" borderId="37" xfId="0" applyNumberFormat="1" applyFont="1" applyFill="1" applyBorder="1" applyAlignment="1">
      <alignment horizontal="center" vertical="top" wrapText="1"/>
    </xf>
    <xf numFmtId="49" fontId="0" fillId="0" borderId="37" xfId="0" applyNumberFormat="1" applyFont="1" applyBorder="1" applyAlignment="1">
      <alignment horizontal="center" vertical="top" wrapText="1"/>
    </xf>
    <xf numFmtId="0" fontId="0" fillId="0" borderId="38" xfId="0" applyFont="1" applyBorder="1" applyAlignment="1">
      <alignment horizontal="center" vertical="top" wrapText="1"/>
    </xf>
    <xf numFmtId="49" fontId="0" fillId="6" borderId="12" xfId="0" applyNumberFormat="1" applyFont="1" applyFill="1" applyBorder="1" applyAlignment="1">
      <alignment horizontal="center" vertical="top" wrapText="1"/>
    </xf>
    <xf numFmtId="0" fontId="0" fillId="20" borderId="12" xfId="0" applyNumberFormat="1" applyFont="1" applyFill="1" applyBorder="1" applyAlignment="1">
      <alignment horizontal="center" vertical="top" wrapText="1"/>
    </xf>
    <xf numFmtId="0" fontId="2" fillId="20" borderId="12" xfId="0" applyNumberFormat="1" applyFont="1" applyFill="1" applyBorder="1" applyAlignment="1">
      <alignment horizontal="center" vertical="top" wrapText="1"/>
    </xf>
    <xf numFmtId="0" fontId="2" fillId="20" borderId="12" xfId="0" applyFont="1" applyFill="1" applyBorder="1" applyAlignment="1">
      <alignment horizontal="center" vertical="top" wrapText="1"/>
    </xf>
    <xf numFmtId="0" fontId="0" fillId="0" borderId="12" xfId="0" applyNumberFormat="1" applyFont="1" applyBorder="1" applyAlignment="1">
      <alignment horizontal="center"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49" fontId="0" fillId="6" borderId="39" xfId="0" applyNumberFormat="1" applyFont="1" applyFill="1" applyBorder="1" applyAlignment="1">
      <alignment horizontal="center" vertical="top" wrapText="1"/>
    </xf>
    <xf numFmtId="0" fontId="0" fillId="20" borderId="39" xfId="0" applyNumberFormat="1" applyFont="1" applyFill="1" applyBorder="1" applyAlignment="1">
      <alignment horizontal="center" vertical="top" wrapText="1"/>
    </xf>
    <xf numFmtId="0" fontId="2" fillId="20" borderId="39" xfId="0" applyNumberFormat="1" applyFont="1" applyFill="1" applyBorder="1" applyAlignment="1">
      <alignment horizontal="center" vertical="top" wrapText="1"/>
    </xf>
    <xf numFmtId="0" fontId="2" fillId="20" borderId="39" xfId="0" applyFont="1" applyFill="1" applyBorder="1" applyAlignment="1">
      <alignment horizontal="center" vertical="top" wrapText="1"/>
    </xf>
    <xf numFmtId="49" fontId="0" fillId="0" borderId="37" xfId="0" applyNumberFormat="1" applyFont="1" applyBorder="1" applyAlignment="1">
      <alignment vertical="top" wrapText="1"/>
    </xf>
    <xf numFmtId="0" fontId="0" fillId="0" borderId="37" xfId="0" applyNumberFormat="1" applyFont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49" fontId="0" fillId="20" borderId="12" xfId="0" applyNumberFormat="1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vertical="top" wrapText="1"/>
    </xf>
    <xf numFmtId="0" fontId="4" fillId="0" borderId="42" xfId="0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4" fillId="0" borderId="44" xfId="0" applyFont="1" applyBorder="1" applyAlignment="1">
      <alignment vertical="top" wrapText="1"/>
    </xf>
    <xf numFmtId="0" fontId="0" fillId="0" borderId="37" xfId="0" applyFont="1" applyBorder="1" applyAlignment="1">
      <alignment horizontal="center" vertical="top" wrapText="1"/>
    </xf>
    <xf numFmtId="0" fontId="4" fillId="0" borderId="0" xfId="0" applyNumberFormat="1" applyFont="1" applyAlignment="1">
      <alignment vertical="top" wrapText="1"/>
    </xf>
    <xf numFmtId="0" fontId="12" fillId="19" borderId="36" xfId="0" applyFont="1" applyFill="1" applyBorder="1" applyAlignment="1">
      <alignment horizontal="center" vertical="top" wrapText="1"/>
    </xf>
    <xf numFmtId="49" fontId="0" fillId="0" borderId="38" xfId="0" applyNumberFormat="1" applyFont="1" applyBorder="1" applyAlignment="1">
      <alignment horizontal="center" vertical="top" wrapText="1"/>
    </xf>
    <xf numFmtId="0" fontId="0" fillId="6" borderId="12" xfId="0" applyFont="1" applyFill="1" applyBorder="1" applyAlignment="1">
      <alignment horizontal="center" vertical="top" wrapText="1"/>
    </xf>
    <xf numFmtId="49" fontId="0" fillId="0" borderId="12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3" fillId="0" borderId="42" xfId="0" applyFont="1" applyBorder="1" applyAlignment="1">
      <alignment horizontal="center" vertical="top" wrapText="1"/>
    </xf>
    <xf numFmtId="0" fontId="4" fillId="0" borderId="0" xfId="0" applyNumberFormat="1" applyFont="1" applyAlignment="1">
      <alignment vertical="top" wrapText="1"/>
    </xf>
    <xf numFmtId="49" fontId="4" fillId="15" borderId="26" xfId="0" applyNumberFormat="1" applyFont="1" applyFill="1" applyBorder="1" applyAlignment="1">
      <alignment vertical="top" wrapText="1"/>
    </xf>
    <xf numFmtId="0" fontId="0" fillId="6" borderId="38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0" fillId="6" borderId="39" xfId="0" applyFont="1" applyFill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9" fontId="4" fillId="15" borderId="26" xfId="0" applyNumberFormat="1" applyFont="1" applyFill="1" applyBorder="1" applyAlignment="1">
      <alignment vertical="top" wrapText="1"/>
    </xf>
    <xf numFmtId="49" fontId="12" fillId="19" borderId="34" xfId="0" applyNumberFormat="1" applyFont="1" applyFill="1" applyBorder="1" applyAlignment="1">
      <alignment horizontal="center" vertical="top" wrapText="1"/>
    </xf>
    <xf numFmtId="49" fontId="12" fillId="19" borderId="35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0" fillId="19" borderId="45" xfId="0" applyFont="1" applyFill="1" applyBorder="1" applyAlignment="1">
      <alignment horizontal="center" vertical="top" wrapText="1"/>
    </xf>
    <xf numFmtId="9" fontId="12" fillId="19" borderId="4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49" fontId="0" fillId="19" borderId="31" xfId="0" applyNumberFormat="1" applyFont="1" applyFill="1" applyBorder="1" applyAlignment="1">
      <alignment horizontal="center" vertical="top" wrapText="1"/>
    </xf>
    <xf numFmtId="0" fontId="0" fillId="0" borderId="33" xfId="0" applyFont="1" applyBorder="1" applyAlignment="1">
      <alignment horizontal="left" vertical="top" wrapText="1"/>
    </xf>
    <xf numFmtId="9" fontId="11" fillId="19" borderId="33" xfId="0" applyNumberFormat="1" applyFont="1" applyFill="1" applyBorder="1" applyAlignment="1">
      <alignment horizontal="center" vertical="top" wrapText="1"/>
    </xf>
    <xf numFmtId="0" fontId="4" fillId="0" borderId="33" xfId="0" applyFont="1" applyBorder="1" applyAlignment="1">
      <alignment vertical="top" wrapText="1"/>
    </xf>
    <xf numFmtId="49" fontId="0" fillId="16" borderId="25" xfId="0" applyNumberFormat="1" applyFont="1" applyFill="1" applyBorder="1" applyAlignment="1">
      <alignment vertical="top" wrapText="1"/>
    </xf>
    <xf numFmtId="1" fontId="10" fillId="17" borderId="27" xfId="0" applyNumberFormat="1" applyFont="1" applyFill="1" applyBorder="1" applyAlignment="1">
      <alignment vertical="top" wrapText="1"/>
    </xf>
    <xf numFmtId="49" fontId="12" fillId="19" borderId="33" xfId="0" applyNumberFormat="1" applyFont="1" applyFill="1" applyBorder="1" applyAlignment="1">
      <alignment horizontal="center" vertical="top" wrapText="1"/>
    </xf>
    <xf numFmtId="0" fontId="4" fillId="0" borderId="32" xfId="0" applyFont="1" applyBorder="1" applyAlignment="1">
      <alignment vertical="top" wrapText="1"/>
    </xf>
    <xf numFmtId="49" fontId="10" fillId="18" borderId="25" xfId="0" applyNumberFormat="1" applyFont="1" applyFill="1" applyBorder="1" applyAlignment="1">
      <alignment vertical="top" wrapText="1"/>
    </xf>
    <xf numFmtId="49" fontId="0" fillId="16" borderId="31" xfId="0" applyNumberFormat="1" applyFont="1" applyFill="1" applyBorder="1" applyAlignment="1">
      <alignment horizontal="center" vertical="top" wrapText="1"/>
    </xf>
    <xf numFmtId="0" fontId="13" fillId="0" borderId="37" xfId="0" applyNumberFormat="1" applyFont="1" applyBorder="1" applyAlignment="1">
      <alignment horizontal="center" vertical="center" wrapText="1"/>
    </xf>
    <xf numFmtId="1" fontId="0" fillId="0" borderId="37" xfId="0" applyNumberFormat="1" applyFont="1" applyBorder="1" applyAlignment="1">
      <alignment vertical="top" wrapText="1"/>
    </xf>
    <xf numFmtId="1" fontId="0" fillId="20" borderId="12" xfId="0" applyNumberFormat="1" applyFont="1" applyFill="1" applyBorder="1" applyAlignment="1">
      <alignment vertical="top" wrapText="1"/>
    </xf>
    <xf numFmtId="49" fontId="10" fillId="18" borderId="31" xfId="0" applyNumberFormat="1" applyFont="1" applyFill="1" applyBorder="1" applyAlignment="1">
      <alignment horizontal="center" vertical="top" wrapText="1"/>
    </xf>
    <xf numFmtId="49" fontId="0" fillId="19" borderId="25" xfId="0" applyNumberFormat="1" applyFont="1" applyFill="1" applyBorder="1" applyAlignment="1">
      <alignment vertical="top" wrapText="1"/>
    </xf>
    <xf numFmtId="49" fontId="12" fillId="19" borderId="27" xfId="0" applyNumberFormat="1" applyFont="1" applyFill="1" applyBorder="1" applyAlignment="1">
      <alignment horizontal="center" vertical="top" wrapText="1"/>
    </xf>
    <xf numFmtId="0" fontId="4" fillId="0" borderId="26" xfId="0" applyFont="1" applyBorder="1" applyAlignment="1">
      <alignment vertical="top" wrapText="1"/>
    </xf>
    <xf numFmtId="49" fontId="0" fillId="19" borderId="25" xfId="0" applyNumberFormat="1" applyFont="1" applyFill="1" applyBorder="1" applyAlignment="1">
      <alignment horizontal="center" vertical="top" wrapText="1"/>
    </xf>
    <xf numFmtId="0" fontId="0" fillId="0" borderId="27" xfId="0" applyFont="1" applyBorder="1" applyAlignment="1">
      <alignment horizontal="left" vertical="top" wrapText="1"/>
    </xf>
    <xf numFmtId="9" fontId="11" fillId="19" borderId="27" xfId="0" applyNumberFormat="1" applyFont="1" applyFill="1" applyBorder="1" applyAlignment="1">
      <alignment horizontal="center" vertical="top" wrapText="1"/>
    </xf>
    <xf numFmtId="0" fontId="4" fillId="0" borderId="27" xfId="0" applyFont="1" applyBorder="1" applyAlignment="1">
      <alignment vertical="top" wrapText="1"/>
    </xf>
    <xf numFmtId="49" fontId="0" fillId="16" borderId="25" xfId="0" applyNumberFormat="1" applyFont="1" applyFill="1" applyBorder="1" applyAlignment="1">
      <alignment horizontal="center" vertical="top" wrapText="1"/>
    </xf>
    <xf numFmtId="49" fontId="10" fillId="18" borderId="25" xfId="0" applyNumberFormat="1" applyFont="1" applyFill="1" applyBorder="1" applyAlignment="1">
      <alignment horizontal="center" vertical="top" wrapText="1"/>
    </xf>
    <xf numFmtId="9" fontId="12" fillId="19" borderId="33" xfId="0" applyNumberFormat="1" applyFont="1" applyFill="1" applyBorder="1" applyAlignment="1">
      <alignment horizontal="center" vertical="top" wrapText="1"/>
    </xf>
    <xf numFmtId="9" fontId="0" fillId="19" borderId="25" xfId="0" applyNumberFormat="1" applyFont="1" applyFill="1" applyBorder="1" applyAlignment="1">
      <alignment horizontal="center" vertical="top" wrapText="1"/>
    </xf>
    <xf numFmtId="9" fontId="0" fillId="16" borderId="25" xfId="0" applyNumberFormat="1" applyFont="1" applyFill="1" applyBorder="1" applyAlignment="1">
      <alignment horizontal="center" vertical="top" wrapText="1"/>
    </xf>
    <xf numFmtId="9" fontId="10" fillId="18" borderId="25" xfId="0" applyNumberFormat="1" applyFont="1" applyFill="1" applyBorder="1" applyAlignment="1">
      <alignment horizontal="center" vertical="top" wrapText="1"/>
    </xf>
    <xf numFmtId="0" fontId="0" fillId="6" borderId="37" xfId="0" applyNumberForma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DC0BF"/>
      <rgbColor rgb="FFA5A5A5"/>
      <rgbColor rgb="FF3F3F3F"/>
      <rgbColor rgb="FFFF2C21"/>
      <rgbColor rgb="FFDBDBDB"/>
      <rgbColor rgb="FFF4F4F4"/>
      <rgbColor rgb="FFFFFFFF"/>
      <rgbColor rgb="FF515151"/>
      <rgbColor rgb="FF006100"/>
      <rgbColor rgb="FFC6EFCE"/>
      <rgbColor rgb="FFD8D8D8"/>
      <rgbColor rgb="FFFFE061"/>
      <rgbColor rgb="FF9C6500"/>
      <rgbColor rgb="FFFFEB9C"/>
      <rgbColor rgb="FFD71A16"/>
      <rgbColor rgb="FFB8B8B8"/>
      <rgbColor rgb="FF51A7F9"/>
      <rgbColor rgb="FF0264C0"/>
      <rgbColor rgb="FF6FBF40"/>
      <rgbColor rgb="FF00872A"/>
      <rgbColor rgb="FFFBE02B"/>
      <rgbColor rgb="FFBD9A1A"/>
      <rgbColor rgb="FFEF9419"/>
      <rgbColor rgb="FFDE6A10"/>
      <rgbColor rgb="FFFA4912"/>
      <rgbColor rgb="FFC82505"/>
      <rgbColor rgb="FF875BB1"/>
      <rgbColor rgb="FF763E9B"/>
      <rgbColor rgb="FF3373F9"/>
      <rgbColor rgb="FF67AC39"/>
      <rgbColor rgb="FFF2E933"/>
      <rgbColor rgb="FFF59926"/>
      <rgbColor rgb="FFF12922"/>
      <rgbColor rgb="FFAC34EB"/>
      <rgbColor rgb="FF99B8FC"/>
      <rgbColor rgb="FF9CE159"/>
      <rgbColor rgb="FFD17E14"/>
      <rgbColor rgb="FFFEFFFE"/>
      <rgbColor rgb="FF63B2DE"/>
      <rgbColor rgb="FF357CA2"/>
      <rgbColor rgb="FFFF5F5D"/>
      <rgbColor rgb="FFAAAAAA"/>
      <rgbColor rgb="FFE8EEF0"/>
      <rgbColor rgb="FFFF2C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/>
          <a:lstStyle/>
          <a:p>
            <a:pPr>
              <a:defRPr sz="1080" b="0" i="0" u="none" strike="noStrike">
                <a:solidFill>
                  <a:srgbClr val="000000"/>
                </a:solidFill>
                <a:latin typeface="Helvetica"/>
              </a:defRPr>
            </a:pPr>
            <a:r>
              <a:rPr lang="en-US" sz="1080" b="0" i="0" u="none" strike="noStrike">
                <a:solidFill>
                  <a:srgbClr val="000000"/>
                </a:solidFill>
                <a:latin typeface="Helvetica"/>
              </a:rPr>
              <a:t>% Correct</a:t>
            </a:r>
          </a:p>
        </c:rich>
      </c:tx>
      <c:layout>
        <c:manualLayout>
          <c:xMode val="edge"/>
          <c:yMode val="edge"/>
          <c:x val="0.41595600000000005"/>
          <c:y val="0"/>
          <c:w val="0.16808700000000001"/>
          <c:h val="2.8802600000000001E-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107"/>
          <c:y val="2.8802600000000001E-2"/>
          <c:w val="0.86889300000000014"/>
          <c:h val="0.86967100000000019"/>
        </c:manualLayout>
      </c:layout>
      <c:barChart>
        <c:barDir val="col"/>
        <c:grouping val="clustered"/>
        <c:ser>
          <c:idx val="0"/>
          <c:order val="0"/>
          <c:tx>
            <c:strRef>
              <c:f>'Summary - Correct Toss-Ups By Q'!$A$21</c:f>
              <c:strCache>
                <c:ptCount val="1"/>
                <c:pt idx="0">
                  <c:v>% Correct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dPt>
            <c:idx val="0"/>
          </c:dPt>
          <c:dPt>
            <c:idx val="1"/>
            <c:spPr>
              <a:gradFill flip="none" rotWithShape="1">
                <a:gsLst>
                  <a:gs pos="0">
                    <a:srgbClr val="70BF41"/>
                  </a:gs>
                  <a:gs pos="100000">
                    <a:srgbClr val="00882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2"/>
            <c:spPr>
              <a:gradFill flip="none" rotWithShape="1">
                <a:gsLst>
                  <a:gs pos="0">
                    <a:srgbClr val="FBE12B"/>
                  </a:gs>
                  <a:gs pos="100000">
                    <a:srgbClr val="BE9A1A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3"/>
            <c:spPr>
              <a:gradFill flip="none" rotWithShape="1">
                <a:gsLst>
                  <a:gs pos="0">
                    <a:srgbClr val="EF951A"/>
                  </a:gs>
                  <a:gs pos="100000">
                    <a:srgbClr val="DE6A10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4"/>
            <c:spPr>
              <a:gradFill flip="none" rotWithShape="1">
                <a:gsLst>
                  <a:gs pos="0">
                    <a:srgbClr val="FB4912"/>
                  </a:gs>
                  <a:gs pos="100000">
                    <a:srgbClr val="C82506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5"/>
            <c:spPr>
              <a:gradFill flip="none" rotWithShape="1">
                <a:gsLst>
                  <a:gs pos="0">
                    <a:srgbClr val="885CB2"/>
                  </a:gs>
                  <a:gs pos="100000">
                    <a:srgbClr val="773F9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6"/>
          </c:dPt>
          <c:dPt>
            <c:idx val="7"/>
            <c:spPr>
              <a:gradFill flip="none" rotWithShape="1">
                <a:gsLst>
                  <a:gs pos="0">
                    <a:srgbClr val="70BF41"/>
                  </a:gs>
                  <a:gs pos="100000">
                    <a:srgbClr val="00882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80" b="0" i="0" u="none" strike="noStrike">
                      <a:solidFill>
                        <a:srgbClr val="FFFFFF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1"/>
              <c:spPr/>
              <c:txPr>
                <a:bodyPr/>
                <a:lstStyle/>
                <a:p>
                  <a:pPr>
                    <a:defRPr sz="1080" b="0" i="0" u="none" strike="noStrike">
                      <a:solidFill>
                        <a:srgbClr val="FFFFFF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2"/>
              <c:spPr/>
              <c:txPr>
                <a:bodyPr/>
                <a:lstStyle/>
                <a:p>
                  <a:pPr>
                    <a:defRPr sz="1080" b="0" i="0" u="none" strike="noStrike">
                      <a:solidFill>
                        <a:srgbClr val="FFFFFF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3"/>
              <c:spPr/>
              <c:txPr>
                <a:bodyPr/>
                <a:lstStyle/>
                <a:p>
                  <a:pPr>
                    <a:defRPr sz="1080" b="0" i="0" u="none" strike="noStrike">
                      <a:solidFill>
                        <a:srgbClr val="FFFFFF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4"/>
              <c:spPr/>
              <c:txPr>
                <a:bodyPr/>
                <a:lstStyle/>
                <a:p>
                  <a:pPr>
                    <a:defRPr sz="1080" b="0" i="0" u="none" strike="noStrike">
                      <a:solidFill>
                        <a:srgbClr val="FFFFFF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5"/>
              <c:spPr/>
              <c:txPr>
                <a:bodyPr/>
                <a:lstStyle/>
                <a:p>
                  <a:pPr>
                    <a:defRPr sz="1080" b="0" i="0" u="none" strike="noStrike">
                      <a:solidFill>
                        <a:srgbClr val="FFFFFF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6"/>
              <c:spPr/>
              <c:txPr>
                <a:bodyPr/>
                <a:lstStyle/>
                <a:p>
                  <a:pPr>
                    <a:defRPr sz="1080" b="0" i="0" u="none" strike="noStrike">
                      <a:solidFill>
                        <a:srgbClr val="FFFFFF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7"/>
              <c:spPr/>
              <c:txPr>
                <a:bodyPr/>
                <a:lstStyle/>
                <a:p>
                  <a:pPr>
                    <a:defRPr sz="1080" b="0" i="0" u="none" strike="noStrike">
                      <a:solidFill>
                        <a:srgbClr val="FFFFFF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txPr>
              <a:bodyPr/>
              <a:lstStyle/>
              <a:p>
                <a:pPr>
                  <a:defRPr sz="1080" b="0" i="0" u="none" strike="noStrike">
                    <a:solidFill>
                      <a:srgbClr val="FFFFFF"/>
                    </a:solidFill>
                    <a:effectLst>
                      <a:outerShdw blurRad="63500" dist="38100" dir="5273901" algn="tl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  <a:endParaRPr lang="en-US"/>
              </a:p>
            </c:txPr>
            <c:dLblPos val="inEnd"/>
            <c:showVal val="1"/>
          </c:dLbls>
          <c:cat>
            <c:strLit>
              <c:ptCount val="8"/>
              <c:pt idx="0">
                <c:v>G</c:v>
              </c:pt>
              <c:pt idx="1">
                <c:v>A</c:v>
              </c:pt>
              <c:pt idx="2">
                <c:v>Q</c:v>
              </c:pt>
              <c:pt idx="3">
                <c:v>V</c:v>
              </c:pt>
              <c:pt idx="4">
                <c:v>R</c:v>
              </c:pt>
              <c:pt idx="5">
                <c:v>BC/S</c:v>
              </c:pt>
              <c:pt idx="6">
                <c:v>X</c:v>
              </c:pt>
              <c:pt idx="7">
                <c:v>All</c:v>
              </c:pt>
            </c:strLit>
          </c:cat>
          <c:val>
            <c:numRef>
              <c:f>'Summary - Correct Toss-Ups By Q'!$B$21:$I$21</c:f>
              <c:numCache>
                <c:formatCode>0.0%</c:formatCode>
                <c:ptCount val="8"/>
                <c:pt idx="0">
                  <c:v>0.76363636363636367</c:v>
                </c:pt>
                <c:pt idx="1">
                  <c:v>0.57499999999999996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0.4</c:v>
                </c:pt>
                <c:pt idx="6">
                  <c:v>0.7</c:v>
                </c:pt>
                <c:pt idx="7">
                  <c:v>0.69499999999999995</c:v>
                </c:pt>
              </c:numCache>
            </c:numRef>
          </c:val>
        </c:ser>
        <c:gapWidth val="10"/>
        <c:overlap val="-40"/>
        <c:axId val="83421056"/>
        <c:axId val="83422592"/>
      </c:barChart>
      <c:catAx>
        <c:axId val="83421056"/>
        <c:scaling>
          <c:orientation val="minMax"/>
        </c:scaling>
        <c:axPos val="b"/>
        <c:numFmt formatCode="General" sourceLinked="1"/>
        <c:maj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83422592"/>
        <c:crosses val="autoZero"/>
        <c:auto val="1"/>
        <c:lblAlgn val="ctr"/>
        <c:lblOffset val="100"/>
        <c:noMultiLvlLbl val="1"/>
      </c:catAx>
      <c:valAx>
        <c:axId val="83422592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%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83421056"/>
        <c:crosses val="autoZero"/>
        <c:crossBetween val="between"/>
        <c:majorUnit val="0.2"/>
        <c:minorUnit val="0.1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3366300000000005E-2"/>
          <c:y val="0.10509100000000002"/>
          <c:w val="0.92928500000000003"/>
          <c:h val="0.82986400000000005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'B-4'!$A$10:$U$10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60</c:v>
                </c:pt>
                <c:pt idx="10">
                  <c:v>60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100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'B-4'!$A$19:$U$19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-10</c:v>
                </c:pt>
                <c:pt idx="6">
                  <c:v>-10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60</c:v>
                </c:pt>
                <c:pt idx="17">
                  <c:v>50</c:v>
                </c:pt>
                <c:pt idx="18">
                  <c:v>50</c:v>
                </c:pt>
                <c:pt idx="19">
                  <c:v>70</c:v>
                </c:pt>
                <c:pt idx="20">
                  <c:v>70</c:v>
                </c:pt>
              </c:numCache>
            </c:numRef>
          </c:val>
        </c:ser>
        <c:marker val="1"/>
        <c:axId val="106977920"/>
        <c:axId val="106996096"/>
      </c:lineChart>
      <c:catAx>
        <c:axId val="106977920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996096"/>
        <c:crosses val="autoZero"/>
        <c:auto val="1"/>
        <c:lblAlgn val="ctr"/>
        <c:lblOffset val="100"/>
        <c:noMultiLvlLbl val="1"/>
      </c:catAx>
      <c:valAx>
        <c:axId val="106996096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977920"/>
        <c:crosses val="autoZero"/>
        <c:crossBetween val="midCat"/>
        <c:majorUnit val="31.25"/>
        <c:minorUnit val="15.62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3366300000000005E-2"/>
          <c:y val="0.10240100000000001"/>
          <c:w val="0.9292850000000000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'A-5'!$A$10:$U$10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40</c:v>
                </c:pt>
                <c:pt idx="5">
                  <c:v>40</c:v>
                </c:pt>
                <c:pt idx="6">
                  <c:v>50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90</c:v>
                </c:pt>
                <c:pt idx="17">
                  <c:v>110</c:v>
                </c:pt>
                <c:pt idx="18">
                  <c:v>130</c:v>
                </c:pt>
                <c:pt idx="19">
                  <c:v>150</c:v>
                </c:pt>
                <c:pt idx="20">
                  <c:v>150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'A-5'!$A$19:$U$19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60</c:v>
                </c:pt>
                <c:pt idx="9">
                  <c:v>80</c:v>
                </c:pt>
                <c:pt idx="10">
                  <c:v>110</c:v>
                </c:pt>
                <c:pt idx="11">
                  <c:v>130</c:v>
                </c:pt>
                <c:pt idx="12">
                  <c:v>150</c:v>
                </c:pt>
                <c:pt idx="13">
                  <c:v>150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200</c:v>
                </c:pt>
              </c:numCache>
            </c:numRef>
          </c:val>
        </c:ser>
        <c:marker val="1"/>
        <c:axId val="107166336"/>
        <c:axId val="107172224"/>
      </c:lineChart>
      <c:catAx>
        <c:axId val="107166336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7172224"/>
        <c:crosses val="autoZero"/>
        <c:auto val="1"/>
        <c:lblAlgn val="ctr"/>
        <c:lblOffset val="100"/>
        <c:noMultiLvlLbl val="1"/>
      </c:catAx>
      <c:valAx>
        <c:axId val="107172224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7166336"/>
        <c:crosses val="autoZero"/>
        <c:crossBetween val="midCat"/>
        <c:majorUnit val="50"/>
        <c:minorUnit val="2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3366300000000005E-2"/>
          <c:y val="0.10240100000000001"/>
          <c:w val="0.9292850000000000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'B-5'!$A$10:$U$10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60</c:v>
                </c:pt>
                <c:pt idx="9">
                  <c:v>80</c:v>
                </c:pt>
                <c:pt idx="10">
                  <c:v>100</c:v>
                </c:pt>
                <c:pt idx="11">
                  <c:v>100</c:v>
                </c:pt>
                <c:pt idx="12">
                  <c:v>120</c:v>
                </c:pt>
                <c:pt idx="13">
                  <c:v>120</c:v>
                </c:pt>
                <c:pt idx="14">
                  <c:v>140</c:v>
                </c:pt>
                <c:pt idx="15">
                  <c:v>140</c:v>
                </c:pt>
                <c:pt idx="16">
                  <c:v>140</c:v>
                </c:pt>
                <c:pt idx="17">
                  <c:v>130</c:v>
                </c:pt>
                <c:pt idx="18">
                  <c:v>130</c:v>
                </c:pt>
                <c:pt idx="19">
                  <c:v>150</c:v>
                </c:pt>
                <c:pt idx="20">
                  <c:v>180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'B-5'!$A$19:$U$19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60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90</c:v>
                </c:pt>
                <c:pt idx="17">
                  <c:v>90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</c:numCache>
            </c:numRef>
          </c:val>
        </c:ser>
        <c:marker val="1"/>
        <c:axId val="106924672"/>
        <c:axId val="106926464"/>
      </c:lineChart>
      <c:catAx>
        <c:axId val="106924672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926464"/>
        <c:crosses val="autoZero"/>
        <c:auto val="1"/>
        <c:lblAlgn val="ctr"/>
        <c:lblOffset val="100"/>
        <c:noMultiLvlLbl val="1"/>
      </c:catAx>
      <c:valAx>
        <c:axId val="106926464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924672"/>
        <c:crosses val="autoZero"/>
        <c:crossBetween val="midCat"/>
        <c:majorUnit val="45"/>
        <c:minorUnit val="22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3.2624399999999998E-2"/>
          <c:y val="0.10240100000000001"/>
          <c:w val="0.9496470000000001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'G11'!$A$10:$U$10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'G11'!$A$19:$U$19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marker val="1"/>
        <c:axId val="107555456"/>
        <c:axId val="107573632"/>
      </c:lineChart>
      <c:catAx>
        <c:axId val="107555456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7573632"/>
        <c:crosses val="autoZero"/>
        <c:auto val="1"/>
        <c:lblAlgn val="ctr"/>
        <c:lblOffset val="100"/>
        <c:noMultiLvlLbl val="1"/>
      </c:catAx>
      <c:valAx>
        <c:axId val="107573632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7555456"/>
        <c:crosses val="autoZero"/>
        <c:crossBetween val="midCat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3.2624399999999998E-2"/>
          <c:y val="0.10240100000000001"/>
          <c:w val="0.9496470000000001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'G12'!$A$10:$U$10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'G12'!$A$19:$U$19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marker val="1"/>
        <c:axId val="107317888"/>
        <c:axId val="107331968"/>
      </c:lineChart>
      <c:catAx>
        <c:axId val="107317888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7331968"/>
        <c:crosses val="autoZero"/>
        <c:auto val="1"/>
        <c:lblAlgn val="ctr"/>
        <c:lblOffset val="100"/>
        <c:noMultiLvlLbl val="1"/>
      </c:catAx>
      <c:valAx>
        <c:axId val="107331968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7317888"/>
        <c:crosses val="autoZero"/>
        <c:crossBetween val="midCat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3.2624399999999998E-2"/>
          <c:y val="0.10240100000000001"/>
          <c:w val="0.9496470000000001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'G13'!$A$10:$U$10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'G13'!$A$19:$U$19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marker val="1"/>
        <c:axId val="107895424"/>
        <c:axId val="107901312"/>
      </c:lineChart>
      <c:catAx>
        <c:axId val="107895424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7901312"/>
        <c:crosses val="autoZero"/>
        <c:auto val="1"/>
        <c:lblAlgn val="ctr"/>
        <c:lblOffset val="100"/>
        <c:noMultiLvlLbl val="1"/>
      </c:catAx>
      <c:valAx>
        <c:axId val="107901312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7895424"/>
        <c:crosses val="autoZero"/>
        <c:crossBetween val="midCat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3.2624399999999998E-2"/>
          <c:y val="0.10240100000000001"/>
          <c:w val="0.9496470000000001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'G14'!$A$10:$U$10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'G14'!$A$19:$U$19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marker val="1"/>
        <c:axId val="108038784"/>
        <c:axId val="108040576"/>
      </c:lineChart>
      <c:catAx>
        <c:axId val="108038784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8040576"/>
        <c:crosses val="autoZero"/>
        <c:auto val="1"/>
        <c:lblAlgn val="ctr"/>
        <c:lblOffset val="100"/>
        <c:noMultiLvlLbl val="1"/>
      </c:catAx>
      <c:valAx>
        <c:axId val="108040576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8038784"/>
        <c:crosses val="autoZero"/>
        <c:crossBetween val="midCat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3.2624399999999998E-2"/>
          <c:y val="0.10240100000000001"/>
          <c:w val="0.9496470000000001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'G15'!$A$10:$U$10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'G15'!$A$19:$U$19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marker val="1"/>
        <c:axId val="108296832"/>
        <c:axId val="108306816"/>
      </c:lineChart>
      <c:catAx>
        <c:axId val="108296832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8306816"/>
        <c:crosses val="autoZero"/>
        <c:auto val="1"/>
        <c:lblAlgn val="ctr"/>
        <c:lblOffset val="100"/>
        <c:noMultiLvlLbl val="1"/>
      </c:catAx>
      <c:valAx>
        <c:axId val="108306816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8296832"/>
        <c:crosses val="autoZero"/>
        <c:crossBetween val="midCat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3.2624399999999998E-2"/>
          <c:y val="0.10240100000000001"/>
          <c:w val="0.9496470000000001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Blank!$A$10:$U$10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Blank!$A$19:$U$19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marker val="1"/>
        <c:axId val="108354176"/>
        <c:axId val="108372352"/>
      </c:lineChart>
      <c:catAx>
        <c:axId val="108354176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8372352"/>
        <c:crosses val="autoZero"/>
        <c:auto val="1"/>
        <c:lblAlgn val="ctr"/>
        <c:lblOffset val="100"/>
        <c:noMultiLvlLbl val="1"/>
      </c:catAx>
      <c:valAx>
        <c:axId val="108372352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8354176"/>
        <c:crosses val="autoZero"/>
        <c:crossBetween val="midCat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4.8933600000000015E-2"/>
          <c:y val="3.7597300000000007E-2"/>
          <c:w val="0.94606599999999996"/>
          <c:h val="0.94050299999999998"/>
        </c:manualLayout>
      </c:layout>
      <c:barChart>
        <c:barDir val="bar"/>
        <c:grouping val="stacked"/>
        <c:ser>
          <c:idx val="0"/>
          <c:order val="0"/>
          <c:tx>
            <c:v>Untitled 2</c:v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dLbls>
            <c:txPr>
              <a:bodyPr/>
              <a:lstStyle/>
              <a:p>
                <a:pPr>
                  <a:defRPr sz="1200" b="0" i="0" u="none" strike="noStrike">
                    <a:solidFill>
                      <a:srgbClr val="FFFFFF"/>
                    </a:solidFill>
                    <a:effectLst>
                      <a:outerShdw blurRad="63500" dist="38100" dir="5273901" algn="tl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  <a:endParaRPr lang="en-US"/>
              </a:p>
            </c:txPr>
            <c:dLblPos val="inEnd"/>
            <c:showVal val="1"/>
          </c:dLbls>
          <c:cat>
            <c:strLit>
              <c:ptCount val="15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</c:strLit>
          </c:cat>
          <c:val>
            <c:numRef>
              <c:f>'Details - Correct Toss-Ups By Q'!$B$3:$B$17</c:f>
              <c:numCache>
                <c:formatCode>General</c:formatCode>
                <c:ptCount val="15"/>
                <c:pt idx="0">
                  <c:v>2</c:v>
                </c:pt>
                <c:pt idx="1">
                  <c:v>13</c:v>
                </c:pt>
                <c:pt idx="2">
                  <c:v>0</c:v>
                </c:pt>
                <c:pt idx="3">
                  <c:v>7</c:v>
                </c:pt>
                <c:pt idx="4">
                  <c:v>6</c:v>
                </c:pt>
                <c:pt idx="5">
                  <c:v>12</c:v>
                </c:pt>
                <c:pt idx="6">
                  <c:v>10</c:v>
                </c:pt>
                <c:pt idx="7">
                  <c:v>4</c:v>
                </c:pt>
                <c:pt idx="8">
                  <c:v>9</c:v>
                </c:pt>
                <c:pt idx="9">
                  <c:v>2</c:v>
                </c:pt>
                <c:pt idx="10">
                  <c:v>11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 formatCode="@">
                  <c:v>0</c:v>
                </c:pt>
              </c:numCache>
            </c:numRef>
          </c:val>
        </c:ser>
        <c:ser>
          <c:idx val="1"/>
          <c:order val="1"/>
          <c:tx>
            <c:v>Untitled 3</c:v>
          </c:tx>
          <c:spPr>
            <a:gradFill flip="none" rotWithShape="1">
              <a:gsLst>
                <a:gs pos="0">
                  <a:srgbClr val="70BF41"/>
                </a:gs>
                <a:gs pos="100000">
                  <a:srgbClr val="00882B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dLbls>
            <c:txPr>
              <a:bodyPr/>
              <a:lstStyle/>
              <a:p>
                <a:pPr>
                  <a:defRPr sz="1200" b="0" i="0" u="none" strike="noStrike">
                    <a:solidFill>
                      <a:srgbClr val="FFFFFF"/>
                    </a:solidFill>
                    <a:effectLst>
                      <a:outerShdw blurRad="63500" dist="38100" dir="5273901" algn="tl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  <a:endParaRPr lang="en-US"/>
              </a:p>
            </c:txPr>
            <c:dLblPos val="inEnd"/>
            <c:showVal val="1"/>
          </c:dLbls>
          <c:cat>
            <c:strLit>
              <c:ptCount val="15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</c:strLit>
          </c:cat>
          <c:val>
            <c:numRef>
              <c:f>'Details - Correct Toss-Ups By Q'!$C$3:$C$17</c:f>
              <c:numCache>
                <c:formatCode>General</c:formatCode>
                <c:ptCount val="1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 formatCode="@">
                  <c:v>0</c:v>
                </c:pt>
              </c:numCache>
            </c:numRef>
          </c:val>
        </c:ser>
        <c:ser>
          <c:idx val="2"/>
          <c:order val="2"/>
          <c:tx>
            <c:v>Untitled 4</c:v>
          </c:tx>
          <c:spPr>
            <a:gradFill flip="none" rotWithShape="1">
              <a:gsLst>
                <a:gs pos="0">
                  <a:srgbClr val="FBE12B"/>
                </a:gs>
                <a:gs pos="100000">
                  <a:srgbClr val="BE9A1A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dLbls>
            <c:txPr>
              <a:bodyPr/>
              <a:lstStyle/>
              <a:p>
                <a:pPr>
                  <a:defRPr sz="1200" b="0" i="0" u="none" strike="noStrike">
                    <a:solidFill>
                      <a:srgbClr val="FFFFFF"/>
                    </a:solidFill>
                    <a:effectLst>
                      <a:outerShdw blurRad="63500" dist="38100" dir="5273901" algn="tl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  <a:endParaRPr lang="en-US"/>
              </a:p>
            </c:txPr>
            <c:dLblPos val="inEnd"/>
            <c:showVal val="1"/>
          </c:dLbls>
          <c:cat>
            <c:strLit>
              <c:ptCount val="15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</c:strLit>
          </c:cat>
          <c:val>
            <c:numRef>
              <c:f>'Details - Correct Toss-Ups By Q'!$D$3:$D$17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 formatCode="@">
                  <c:v>0</c:v>
                </c:pt>
              </c:numCache>
            </c:numRef>
          </c:val>
        </c:ser>
        <c:ser>
          <c:idx val="3"/>
          <c:order val="3"/>
          <c:tx>
            <c:v>Untitled 5</c:v>
          </c:tx>
          <c:spPr>
            <a:gradFill flip="none" rotWithShape="1">
              <a:gsLst>
                <a:gs pos="0">
                  <a:srgbClr val="EF951A"/>
                </a:gs>
                <a:gs pos="100000">
                  <a:srgbClr val="DE6A1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dLbls>
            <c:txPr>
              <a:bodyPr/>
              <a:lstStyle/>
              <a:p>
                <a:pPr>
                  <a:defRPr sz="1200" b="0" i="0" u="none" strike="noStrike">
                    <a:solidFill>
                      <a:srgbClr val="FFFFFF"/>
                    </a:solidFill>
                    <a:effectLst>
                      <a:outerShdw blurRad="63500" dist="38100" dir="5273901" algn="tl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  <a:endParaRPr lang="en-US"/>
              </a:p>
            </c:txPr>
            <c:dLblPos val="inEnd"/>
            <c:showVal val="1"/>
          </c:dLbls>
          <c:cat>
            <c:strLit>
              <c:ptCount val="15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</c:strLit>
          </c:cat>
          <c:val>
            <c:numRef>
              <c:f>'Details - Correct Toss-Ups By Q'!$E$3:$E$17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 formatCode="@">
                  <c:v>0</c:v>
                </c:pt>
              </c:numCache>
            </c:numRef>
          </c:val>
        </c:ser>
        <c:ser>
          <c:idx val="4"/>
          <c:order val="4"/>
          <c:tx>
            <c:v>Untitled 6</c:v>
          </c:tx>
          <c:spPr>
            <a:gradFill flip="none" rotWithShape="1">
              <a:gsLst>
                <a:gs pos="0">
                  <a:srgbClr val="FB4912"/>
                </a:gs>
                <a:gs pos="100000">
                  <a:srgbClr val="C82506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dLbls>
            <c:txPr>
              <a:bodyPr/>
              <a:lstStyle/>
              <a:p>
                <a:pPr>
                  <a:defRPr sz="1200" b="0" i="0" u="none" strike="noStrike">
                    <a:solidFill>
                      <a:srgbClr val="FFFFFF"/>
                    </a:solidFill>
                    <a:effectLst>
                      <a:outerShdw blurRad="63500" dist="38100" dir="5273901" algn="tl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  <a:endParaRPr lang="en-US"/>
              </a:p>
            </c:txPr>
            <c:dLblPos val="inEnd"/>
            <c:showVal val="1"/>
          </c:dLbls>
          <c:cat>
            <c:strLit>
              <c:ptCount val="15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</c:strLit>
          </c:cat>
          <c:val>
            <c:numRef>
              <c:f>'Details - Correct Toss-Ups By Q'!$F$3:$F$17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 formatCode="@">
                  <c:v>0</c:v>
                </c:pt>
              </c:numCache>
            </c:numRef>
          </c:val>
        </c:ser>
        <c:ser>
          <c:idx val="5"/>
          <c:order val="5"/>
          <c:tx>
            <c:v>Untitled 7</c:v>
          </c:tx>
          <c:spPr>
            <a:gradFill flip="none" rotWithShape="1">
              <a:gsLst>
                <a:gs pos="0">
                  <a:srgbClr val="885CB2"/>
                </a:gs>
                <a:gs pos="100000">
                  <a:srgbClr val="773F9B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dLbls>
            <c:txPr>
              <a:bodyPr/>
              <a:lstStyle/>
              <a:p>
                <a:pPr>
                  <a:defRPr sz="1200" b="0" i="0" u="none" strike="noStrike">
                    <a:solidFill>
                      <a:srgbClr val="FFFFFF"/>
                    </a:solidFill>
                    <a:effectLst>
                      <a:outerShdw blurRad="63500" dist="38100" dir="5273901" algn="tl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  <a:endParaRPr lang="en-US"/>
              </a:p>
            </c:txPr>
            <c:dLblPos val="inEnd"/>
            <c:showVal val="1"/>
          </c:dLbls>
          <c:cat>
            <c:strLit>
              <c:ptCount val="15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</c:strLit>
          </c:cat>
          <c:val>
            <c:numRef>
              <c:f>'Details - Correct Toss-Ups By Q'!$G$3:$G$17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@">
                  <c:v>0</c:v>
                </c:pt>
              </c:numCache>
            </c:numRef>
          </c:val>
        </c:ser>
        <c:ser>
          <c:idx val="6"/>
          <c:order val="6"/>
          <c:tx>
            <c:v>Untitled 8</c:v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dLbls>
            <c:txPr>
              <a:bodyPr/>
              <a:lstStyle/>
              <a:p>
                <a:pPr>
                  <a:defRPr sz="1200" b="0" i="0" u="none" strike="noStrike">
                    <a:solidFill>
                      <a:srgbClr val="FFFFFF"/>
                    </a:solidFill>
                    <a:effectLst>
                      <a:outerShdw blurRad="63500" dist="38100" dir="5273901" algn="tl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  <a:endParaRPr lang="en-US"/>
              </a:p>
            </c:txPr>
            <c:dLblPos val="inEnd"/>
            <c:showVal val="1"/>
          </c:dLbls>
          <c:cat>
            <c:strLit>
              <c:ptCount val="15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</c:strLit>
          </c:cat>
          <c:val>
            <c:numRef>
              <c:f>'Details - Correct Toss-Ups By Q'!$H$3:$H$17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@">
                  <c:v>0</c:v>
                </c:pt>
              </c:numCache>
            </c:numRef>
          </c:val>
        </c:ser>
        <c:gapWidth val="40"/>
        <c:overlap val="100"/>
        <c:axId val="83385344"/>
        <c:axId val="83415808"/>
      </c:barChart>
      <c:catAx>
        <c:axId val="83385344"/>
        <c:scaling>
          <c:orientation val="maxMin"/>
        </c:scaling>
        <c:axPos val="l"/>
        <c:numFmt formatCode="General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83415808"/>
        <c:crosses val="autoZero"/>
        <c:auto val="1"/>
        <c:lblAlgn val="ctr"/>
        <c:lblOffset val="100"/>
        <c:noMultiLvlLbl val="1"/>
      </c:catAx>
      <c:valAx>
        <c:axId val="83415808"/>
        <c:scaling>
          <c:orientation val="minMax"/>
        </c:scaling>
        <c:axPos val="t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tickLblPos val="none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83385344"/>
        <c:crosses val="autoZero"/>
        <c:crossBetween val="between"/>
        <c:majorUnit val="5"/>
        <c:minorUnit val="2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3366300000000005E-2"/>
          <c:y val="0.10240100000000001"/>
          <c:w val="0.9292850000000000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'A-1'!$A$10:$U$10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50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'A-1'!$A$19:$U$19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</c:v>
                </c:pt>
                <c:pt idx="7">
                  <c:v>40</c:v>
                </c:pt>
                <c:pt idx="8">
                  <c:v>60</c:v>
                </c:pt>
                <c:pt idx="9">
                  <c:v>60</c:v>
                </c:pt>
                <c:pt idx="10">
                  <c:v>90</c:v>
                </c:pt>
                <c:pt idx="11">
                  <c:v>110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150</c:v>
                </c:pt>
                <c:pt idx="16">
                  <c:v>140</c:v>
                </c:pt>
                <c:pt idx="17">
                  <c:v>170</c:v>
                </c:pt>
                <c:pt idx="18">
                  <c:v>190</c:v>
                </c:pt>
                <c:pt idx="19">
                  <c:v>220</c:v>
                </c:pt>
                <c:pt idx="20">
                  <c:v>210</c:v>
                </c:pt>
              </c:numCache>
            </c:numRef>
          </c:val>
        </c:ser>
        <c:marker val="1"/>
        <c:axId val="86199296"/>
        <c:axId val="86205184"/>
      </c:lineChart>
      <c:catAx>
        <c:axId val="86199296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86205184"/>
        <c:crosses val="autoZero"/>
        <c:auto val="1"/>
        <c:lblAlgn val="ctr"/>
        <c:lblOffset val="100"/>
        <c:noMultiLvlLbl val="1"/>
      </c:catAx>
      <c:valAx>
        <c:axId val="86205184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86199296"/>
        <c:crosses val="autoZero"/>
        <c:crossBetween val="midCat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3366300000000005E-2"/>
          <c:y val="0.10240100000000001"/>
          <c:w val="0.9292850000000000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'B-1'!$A$10:$U$10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80</c:v>
                </c:pt>
                <c:pt idx="18">
                  <c:v>80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'B-1'!$A$19:$U$19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60</c:v>
                </c:pt>
                <c:pt idx="6">
                  <c:v>90</c:v>
                </c:pt>
                <c:pt idx="7">
                  <c:v>90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140</c:v>
                </c:pt>
                <c:pt idx="12">
                  <c:v>140</c:v>
                </c:pt>
                <c:pt idx="13">
                  <c:v>160</c:v>
                </c:pt>
                <c:pt idx="14">
                  <c:v>160</c:v>
                </c:pt>
                <c:pt idx="15">
                  <c:v>160</c:v>
                </c:pt>
                <c:pt idx="16">
                  <c:v>180</c:v>
                </c:pt>
                <c:pt idx="17">
                  <c:v>180</c:v>
                </c:pt>
                <c:pt idx="18">
                  <c:v>200</c:v>
                </c:pt>
                <c:pt idx="19">
                  <c:v>200</c:v>
                </c:pt>
                <c:pt idx="20">
                  <c:v>220</c:v>
                </c:pt>
              </c:numCache>
            </c:numRef>
          </c:val>
        </c:ser>
        <c:marker val="1"/>
        <c:axId val="86346752"/>
        <c:axId val="86348544"/>
      </c:lineChart>
      <c:catAx>
        <c:axId val="86346752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86348544"/>
        <c:crosses val="autoZero"/>
        <c:auto val="1"/>
        <c:lblAlgn val="ctr"/>
        <c:lblOffset val="100"/>
        <c:noMultiLvlLbl val="1"/>
      </c:catAx>
      <c:valAx>
        <c:axId val="86348544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86346752"/>
        <c:crosses val="autoZero"/>
        <c:crossBetween val="midCat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3366300000000005E-2"/>
          <c:y val="0.10240100000000001"/>
          <c:w val="0.9292850000000000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'A-2'!$A$10:$U$10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40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100</c:v>
                </c:pt>
                <c:pt idx="13">
                  <c:v>100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150</c:v>
                </c:pt>
                <c:pt idx="19">
                  <c:v>150</c:v>
                </c:pt>
                <c:pt idx="20">
                  <c:v>170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'A-2'!$A$19:$U$19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60</c:v>
                </c:pt>
                <c:pt idx="7">
                  <c:v>60</c:v>
                </c:pt>
                <c:pt idx="8">
                  <c:v>80</c:v>
                </c:pt>
                <c:pt idx="9">
                  <c:v>80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160</c:v>
                </c:pt>
                <c:pt idx="18">
                  <c:v>160</c:v>
                </c:pt>
                <c:pt idx="19">
                  <c:v>180</c:v>
                </c:pt>
                <c:pt idx="20">
                  <c:v>180</c:v>
                </c:pt>
              </c:numCache>
            </c:numRef>
          </c:val>
        </c:ser>
        <c:marker val="1"/>
        <c:axId val="86379136"/>
        <c:axId val="86393216"/>
      </c:lineChart>
      <c:catAx>
        <c:axId val="86379136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86393216"/>
        <c:crosses val="autoZero"/>
        <c:auto val="1"/>
        <c:lblAlgn val="ctr"/>
        <c:lblOffset val="100"/>
        <c:noMultiLvlLbl val="1"/>
      </c:catAx>
      <c:valAx>
        <c:axId val="86393216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86379136"/>
        <c:crosses val="autoZero"/>
        <c:crossBetween val="midCat"/>
        <c:majorUnit val="45"/>
        <c:minorUnit val="22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3366300000000005E-2"/>
          <c:y val="0.10240100000000001"/>
          <c:w val="0.9292850000000000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'B-2'!$A$10:$U$10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</c:v>
                </c:pt>
                <c:pt idx="6">
                  <c:v>40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90</c:v>
                </c:pt>
                <c:pt idx="13">
                  <c:v>110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140</c:v>
                </c:pt>
                <c:pt idx="19">
                  <c:v>130</c:v>
                </c:pt>
                <c:pt idx="20">
                  <c:v>120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'B-2'!$A$19:$U$19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120</c:v>
                </c:pt>
                <c:pt idx="17">
                  <c:v>150</c:v>
                </c:pt>
                <c:pt idx="18">
                  <c:v>150</c:v>
                </c:pt>
                <c:pt idx="19">
                  <c:v>160</c:v>
                </c:pt>
                <c:pt idx="20">
                  <c:v>180</c:v>
                </c:pt>
              </c:numCache>
            </c:numRef>
          </c:val>
        </c:ser>
        <c:marker val="1"/>
        <c:axId val="106187392"/>
        <c:axId val="106209664"/>
      </c:lineChart>
      <c:catAx>
        <c:axId val="106187392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209664"/>
        <c:crosses val="autoZero"/>
        <c:auto val="1"/>
        <c:lblAlgn val="ctr"/>
        <c:lblOffset val="100"/>
        <c:noMultiLvlLbl val="1"/>
      </c:catAx>
      <c:valAx>
        <c:axId val="106209664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187392"/>
        <c:crosses val="autoZero"/>
        <c:crossBetween val="midCat"/>
        <c:majorUnit val="45"/>
        <c:minorUnit val="22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3366300000000005E-2"/>
          <c:y val="0.10240100000000001"/>
          <c:w val="0.9292850000000000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'A-3'!$A$10:$U$10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30</c:v>
                </c:pt>
                <c:pt idx="4">
                  <c:v>30</c:v>
                </c:pt>
                <c:pt idx="5">
                  <c:v>50</c:v>
                </c:pt>
                <c:pt idx="6">
                  <c:v>60</c:v>
                </c:pt>
                <c:pt idx="7">
                  <c:v>60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130</c:v>
                </c:pt>
                <c:pt idx="20">
                  <c:v>150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'A-3'!$A$19:$U$19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20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50</c:v>
                </c:pt>
                <c:pt idx="8">
                  <c:v>50</c:v>
                </c:pt>
                <c:pt idx="9">
                  <c:v>70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110</c:v>
                </c:pt>
                <c:pt idx="14">
                  <c:v>130</c:v>
                </c:pt>
                <c:pt idx="15">
                  <c:v>130</c:v>
                </c:pt>
                <c:pt idx="16">
                  <c:v>150</c:v>
                </c:pt>
                <c:pt idx="17">
                  <c:v>180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</c:numCache>
            </c:numRef>
          </c:val>
        </c:ser>
        <c:marker val="1"/>
        <c:axId val="106039936"/>
        <c:axId val="106054016"/>
      </c:lineChart>
      <c:catAx>
        <c:axId val="106039936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054016"/>
        <c:crosses val="autoZero"/>
        <c:auto val="1"/>
        <c:lblAlgn val="ctr"/>
        <c:lblOffset val="100"/>
        <c:noMultiLvlLbl val="1"/>
      </c:catAx>
      <c:valAx>
        <c:axId val="106054016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039936"/>
        <c:crosses val="autoZero"/>
        <c:crossBetween val="midCat"/>
        <c:majorUnit val="50"/>
        <c:minorUnit val="2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3366300000000005E-2"/>
          <c:y val="0.10240100000000001"/>
          <c:w val="0.9292850000000000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'B-3'!$A$10:$U$10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20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60</c:v>
                </c:pt>
                <c:pt idx="9">
                  <c:v>60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100</c:v>
                </c:pt>
                <c:pt idx="15">
                  <c:v>100</c:v>
                </c:pt>
                <c:pt idx="16">
                  <c:v>90</c:v>
                </c:pt>
                <c:pt idx="17">
                  <c:v>110</c:v>
                </c:pt>
                <c:pt idx="18">
                  <c:v>110</c:v>
                </c:pt>
                <c:pt idx="19">
                  <c:v>100</c:v>
                </c:pt>
                <c:pt idx="20">
                  <c:v>120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'B-3'!$A$19:$U$19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40</c:v>
                </c:pt>
                <c:pt idx="6">
                  <c:v>60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140</c:v>
                </c:pt>
                <c:pt idx="15">
                  <c:v>140</c:v>
                </c:pt>
                <c:pt idx="16">
                  <c:v>150</c:v>
                </c:pt>
                <c:pt idx="17">
                  <c:v>150</c:v>
                </c:pt>
                <c:pt idx="18">
                  <c:v>180</c:v>
                </c:pt>
                <c:pt idx="19">
                  <c:v>180</c:v>
                </c:pt>
                <c:pt idx="20">
                  <c:v>180</c:v>
                </c:pt>
              </c:numCache>
            </c:numRef>
          </c:val>
        </c:ser>
        <c:marker val="1"/>
        <c:axId val="106461824"/>
        <c:axId val="106467712"/>
      </c:lineChart>
      <c:catAx>
        <c:axId val="106461824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467712"/>
        <c:crosses val="autoZero"/>
        <c:auto val="1"/>
        <c:lblAlgn val="ctr"/>
        <c:lblOffset val="100"/>
        <c:noMultiLvlLbl val="1"/>
      </c:catAx>
      <c:valAx>
        <c:axId val="106467712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461824"/>
        <c:crosses val="autoZero"/>
        <c:crossBetween val="midCat"/>
        <c:majorUnit val="45"/>
        <c:minorUnit val="22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3366300000000005E-2"/>
          <c:y val="0.10240100000000001"/>
          <c:w val="0.92928500000000003"/>
          <c:h val="0.8082990000000001"/>
        </c:manualLayout>
      </c:layout>
      <c:lineChart>
        <c:grouping val="standard"/>
        <c:ser>
          <c:idx val="0"/>
          <c:order val="0"/>
          <c:tx>
            <c:v>Untitled 1</c:v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'A-4'!$A$10:$U$10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50</c:v>
                </c:pt>
                <c:pt idx="8">
                  <c:v>70</c:v>
                </c:pt>
                <c:pt idx="9">
                  <c:v>70</c:v>
                </c:pt>
                <c:pt idx="10">
                  <c:v>90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130</c:v>
                </c:pt>
                <c:pt idx="15">
                  <c:v>130</c:v>
                </c:pt>
                <c:pt idx="16">
                  <c:v>120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  <c:pt idx="20">
                  <c:v>110</c:v>
                </c:pt>
              </c:numCache>
            </c:numRef>
          </c:val>
        </c:ser>
        <c:ser>
          <c:idx val="1"/>
          <c:order val="1"/>
          <c:tx>
            <c:v>Untitled 2</c:v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strLit>
              <c:ptCount val="21"/>
              <c:pt idx="0">
                <c:v>Untitled 1</c:v>
              </c:pt>
              <c:pt idx="1">
                <c:v>Untitled 2</c:v>
              </c:pt>
              <c:pt idx="2">
                <c:v>Untitled 3</c:v>
              </c:pt>
              <c:pt idx="3">
                <c:v>Untitled 4</c:v>
              </c:pt>
              <c:pt idx="4">
                <c:v>Untitled 5</c:v>
              </c:pt>
              <c:pt idx="5">
                <c:v>Untitled 6</c:v>
              </c:pt>
              <c:pt idx="6">
                <c:v>Untitled 7</c:v>
              </c:pt>
              <c:pt idx="7">
                <c:v>Untitled 8</c:v>
              </c:pt>
              <c:pt idx="8">
                <c:v>Untitled 9</c:v>
              </c:pt>
              <c:pt idx="9">
                <c:v>Untitled 10</c:v>
              </c:pt>
              <c:pt idx="10">
                <c:v>Untitled 11</c:v>
              </c:pt>
              <c:pt idx="11">
                <c:v>Untitled 12</c:v>
              </c:pt>
              <c:pt idx="12">
                <c:v>Untitled 13</c:v>
              </c:pt>
              <c:pt idx="13">
                <c:v>Untitled 14</c:v>
              </c:pt>
              <c:pt idx="14">
                <c:v>Untitled 15</c:v>
              </c:pt>
              <c:pt idx="15">
                <c:v>Untitled 16</c:v>
              </c:pt>
              <c:pt idx="16">
                <c:v>Untitled 17</c:v>
              </c:pt>
              <c:pt idx="17">
                <c:v>Untitled 18</c:v>
              </c:pt>
              <c:pt idx="18">
                <c:v>Untitled 19</c:v>
              </c:pt>
              <c:pt idx="19">
                <c:v>Untitled 20</c:v>
              </c:pt>
              <c:pt idx="20">
                <c:v>Untitled 21</c:v>
              </c:pt>
            </c:strLit>
          </c:cat>
          <c:val>
            <c:numRef>
              <c:f>'A-4'!$A$19:$U$19</c:f>
              <c:numCache>
                <c:formatCode>General</c:formatCode>
                <c:ptCount val="21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60</c:v>
                </c:pt>
                <c:pt idx="14">
                  <c:v>60</c:v>
                </c:pt>
                <c:pt idx="15">
                  <c:v>80</c:v>
                </c:pt>
                <c:pt idx="16">
                  <c:v>90</c:v>
                </c:pt>
                <c:pt idx="17">
                  <c:v>90</c:v>
                </c:pt>
                <c:pt idx="18">
                  <c:v>80</c:v>
                </c:pt>
                <c:pt idx="19">
                  <c:v>100</c:v>
                </c:pt>
                <c:pt idx="20">
                  <c:v>120</c:v>
                </c:pt>
              </c:numCache>
            </c:numRef>
          </c:val>
        </c:ser>
        <c:marker val="1"/>
        <c:axId val="106568320"/>
        <c:axId val="106574208"/>
      </c:lineChart>
      <c:catAx>
        <c:axId val="106568320"/>
        <c:scaling>
          <c:orientation val="minMax"/>
        </c:scaling>
        <c:axPos val="b"/>
        <c:numFmt formatCode="#,##0" sourceLinked="1"/>
        <c:maj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574208"/>
        <c:crosses val="autoZero"/>
        <c:auto val="1"/>
        <c:lblAlgn val="ctr"/>
        <c:lblOffset val="100"/>
        <c:noMultiLvlLbl val="1"/>
      </c:catAx>
      <c:valAx>
        <c:axId val="106574208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@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06568320"/>
        <c:crosses val="autoZero"/>
        <c:crossBetween val="midCat"/>
        <c:majorUnit val="35"/>
        <c:minorUnit val="1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253470</xdr:colOff>
      <xdr:row>0</xdr:row>
      <xdr:rowOff>304959</xdr:rowOff>
    </xdr:from>
    <xdr:to>
      <xdr:col>12</xdr:col>
      <xdr:colOff>147070</xdr:colOff>
      <xdr:row>19</xdr:row>
      <xdr:rowOff>147598</xdr:rowOff>
    </xdr:to>
    <xdr:graphicFrame macro=""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132139</xdr:colOff>
      <xdr:row>19</xdr:row>
      <xdr:rowOff>78347</xdr:rowOff>
    </xdr:from>
    <xdr:to>
      <xdr:col>21</xdr:col>
      <xdr:colOff>2158</xdr:colOff>
      <xdr:row>25</xdr:row>
      <xdr:rowOff>156919</xdr:rowOff>
    </xdr:to>
    <xdr:graphicFrame macro="">
      <xdr:nvGraphicFramePr>
        <xdr:cNvPr id="22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132139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24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132139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26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273402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28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273402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30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273402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32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273402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34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273402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36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273402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38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619197</xdr:colOff>
      <xdr:row>1</xdr:row>
      <xdr:rowOff>274164</xdr:rowOff>
    </xdr:from>
    <xdr:to>
      <xdr:col>13</xdr:col>
      <xdr:colOff>232818</xdr:colOff>
      <xdr:row>17</xdr:row>
      <xdr:rowOff>40126</xdr:rowOff>
    </xdr:to>
    <xdr:graphicFrame macro=""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132139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8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132139</xdr:colOff>
      <xdr:row>18</xdr:row>
      <xdr:rowOff>192647</xdr:rowOff>
    </xdr:from>
    <xdr:to>
      <xdr:col>21</xdr:col>
      <xdr:colOff>2158</xdr:colOff>
      <xdr:row>25</xdr:row>
      <xdr:rowOff>80719</xdr:rowOff>
    </xdr:to>
    <xdr:graphicFrame macro="">
      <xdr:nvGraphicFramePr>
        <xdr:cNvPr id="10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132139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12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132139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14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132139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16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132139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18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132139</xdr:colOff>
      <xdr:row>19</xdr:row>
      <xdr:rowOff>78347</xdr:rowOff>
    </xdr:from>
    <xdr:to>
      <xdr:col>21</xdr:col>
      <xdr:colOff>2158</xdr:colOff>
      <xdr:row>25</xdr:row>
      <xdr:rowOff>195019</xdr:rowOff>
    </xdr:to>
    <xdr:graphicFrame macro="">
      <xdr:nvGraphicFramePr>
        <xdr:cNvPr id="20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5"/>
  <sheetViews>
    <sheetView showGridLines="0" tabSelected="1" workbookViewId="0">
      <selection activeCell="A3" sqref="A3:M16"/>
    </sheetView>
  </sheetViews>
  <sheetFormatPr defaultColWidth="8.85546875" defaultRowHeight="16.5" customHeight="1"/>
  <cols>
    <col min="1" max="1" width="13" style="4" customWidth="1"/>
    <col min="2" max="2" width="11.5703125" style="4" customWidth="1"/>
    <col min="3" max="3" width="9" style="4" customWidth="1"/>
    <col min="4" max="4" width="7.85546875" style="4" customWidth="1"/>
    <col min="5" max="12" width="7.140625" style="4" customWidth="1"/>
    <col min="13" max="18" width="8" style="4" customWidth="1"/>
    <col min="19" max="256" width="8.85546875" style="4" customWidth="1"/>
  </cols>
  <sheetData>
    <row r="1" spans="1:18" ht="17.100000000000001" customHeight="1">
      <c r="A1" s="5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17.100000000000001" customHeight="1">
      <c r="A2" s="8"/>
      <c r="B2" s="9" t="s">
        <v>1</v>
      </c>
      <c r="C2" s="10" t="s">
        <v>2</v>
      </c>
      <c r="D2" s="11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</row>
    <row r="3" spans="1:18" ht="17.100000000000001" customHeight="1">
      <c r="A3" s="13" t="s">
        <v>23</v>
      </c>
      <c r="B3" s="14">
        <f>IF(COUNT(D3:R3)&gt;0,AVERAGE(D3:R3),"")</f>
        <v>86</v>
      </c>
      <c r="C3" s="15">
        <f>IF(COUNT(D3:R3)&gt;0,SUM(D3:R3),"")</f>
        <v>430</v>
      </c>
      <c r="D3" s="16" t="str">
        <f>IF(AND(COUNTIF('A-1'!$A$4:$A$8,A3)=0,COUNTIF('A-1'!$A$13:$A$17,A3)=0),"",SUMIFS('A-1'!$V$4:$V$8,'A-1'!$A$4:$A$8,A3)+SUMIFS('A-1'!$V$13:$V$17,'A-1'!$A$13:$A$17,A3))</f>
        <v/>
      </c>
      <c r="E3" s="17">
        <f>IF(AND(COUNTIF('B-1'!$A$4:$A$8,A3)=0,COUNTIF('B-1'!$A$13:$A$17,A3)=0),"",SUMIFS('B-1'!$V$4:$V$8,'B-1'!$A$4:$A$8,A3)+SUMIFS('B-1'!$V$13:$V$17,'B-1'!$A$13:$A$17,A3))</f>
        <v>90</v>
      </c>
      <c r="F3" s="18" t="str">
        <f>IF(AND(COUNTIF('A-2'!$A$4:$A$8,A3)=0,COUNTIF('A-2'!$A$13:$A$17,A3)=0),"",SUMIFS('A-2'!$V$4:$V$8,'A-2'!$A$4:$A$8,A3)+SUMIFS('A-2'!$V$13:$V$17,'A-2'!$A$13:$A$17,A3))</f>
        <v/>
      </c>
      <c r="G3" s="17">
        <f>IF(AND(COUNTIF('B-2'!$A$4:$A$8,A3)=0,COUNTIF('B-2'!$A$13:$A$17,A3)=0),"",SUMIFS('B-2'!$V$4:$V$8,'B-2'!$A$4:$A$8,A3)+SUMIFS('B-2'!$V$13:$V$17,'B-2'!$A$13:$A$17,A3))</f>
        <v>90</v>
      </c>
      <c r="H3" s="17">
        <f>IF(AND(COUNTIF('A-3'!$A$4:$A$8,A3)=0,COUNTIF('A-3'!$A$13:$A$17,A3)=0),"",SUMIFS('A-3'!$V$4:$V$8,'A-3'!$A$4:$A$8,A3)+SUMIFS('A-3'!$V$13:$V$17,'A-3'!$A$13:$A$17,A3))</f>
        <v>80</v>
      </c>
      <c r="I3" s="18" t="str">
        <f>IF(AND(COUNTIF('B-3'!$A$4:$A$8,A3)=0,COUNTIF('B-3'!$A$13:$A$17,A3)=0),"",SUMIFS('B-3'!$V$4:$V$8,'B-3'!$A$4:$A$8,A3)+SUMIFS('B-3'!$V$13:$V$17,'B-3'!$A$13:$A$17,A3))</f>
        <v/>
      </c>
      <c r="J3" s="17">
        <f>IF(AND(COUNTIF('A-4'!$A$4:$A$8,A3)=0,COUNTIF('A-4'!$A$13:$A$17,A3)=0),"",SUMIFS('A-4'!$V$4:$V$8,'A-4'!$A$4:$A$8,A3)+SUMIFS('A-4'!$V$13:$V$17,'A-4'!$A$13:$A$17,A3))</f>
        <v>80</v>
      </c>
      <c r="K3" s="18" t="str">
        <f>IF(AND(COUNTIF('B-4'!$A$4:$A$8,A3)=0,COUNTIF('B-4'!$A$13:$A$17,A3)=0),"",SUMIFS('B-4'!$V$4:$V$8,'B-4'!$A$4:$A$8,A3)+SUMIFS('B-4'!$V$13:$V$17,'B-4'!$A$13:$A$17,A3))</f>
        <v/>
      </c>
      <c r="L3" s="17">
        <f>IF(AND(COUNTIF('A-5'!$A$4:$A$8,A3)=0,COUNTIF('A-5'!$A$13:$A$17,A3)=0),"",SUMIFS('A-5'!$V$4:$V$8,'A-5'!$A$4:$A$8,A3)+SUMIFS('A-5'!$V$13:$V$17,'A-5'!$A$13:$A$17,A3))</f>
        <v>90</v>
      </c>
      <c r="M3" s="18" t="str">
        <f>IF(AND(COUNTIF('B-5'!$A$4:$A$8,A3)=0,COUNTIF('B-5'!$A$13:$A$17,A3)=0),"",SUMIFS('B-5'!$V$4:$V$8,'B-5'!$A$4:$A$8,A3)+SUMIFS('B-5'!$V$13:$V$17,'B-5'!$A$13:$A$17,A3))</f>
        <v/>
      </c>
      <c r="N3" s="18" t="str">
        <f>IF(AND(COUNTIF('G11'!$A$4:$A$8,A3)=0,COUNTIF('G11'!$A$13:$A$17,A3)=0),"",SUMIFS('G11'!$V$4:$V$8,'G11'!$A$4:$A$8,A3)+SUMIFS('G11'!$V$13:$V$17,'G11'!$A$13:$A$17,A3))</f>
        <v/>
      </c>
      <c r="O3" s="18" t="str">
        <f>IF(AND(COUNTIF('G12'!$A$4:$A$8,A3)=0,COUNTIF('G12'!$A$13:$A$17,A3)=0),"",SUMIFS('G12'!$V$4:$V$8,'G12'!$A$4:$A$8,A3)+SUMIFS('G12'!$V$13:$V$17,'G12'!$A$13:$A$17,A3))</f>
        <v/>
      </c>
      <c r="P3" s="18" t="str">
        <f>IF(AND(COUNTIF('G13'!$A$4:$A$8,A3)=0,COUNTIF('G13'!$A$13:$A$17,A3)=0),"",SUMIFS('G13'!$V$4:$V$8,'G13'!$A$4:$A$8,A3)+SUMIFS('G13'!$V$13:$V$17,'G13'!$A$13:$A$17,A3))</f>
        <v/>
      </c>
      <c r="Q3" s="18" t="str">
        <f>IF(AND(COUNTIF('G14'!$A$4:$A$8,A3)=0,COUNTIF('G14'!$A$13:$A$17,A3)=0),"",SUMIFS('G14'!$V$4:$V$8,'G14'!$A$4:$A$8,A3)+SUMIFS('G14'!$V$13:$V$17,'G14'!$A$13:$A$17,A3))</f>
        <v/>
      </c>
      <c r="R3" s="18" t="str">
        <f>IF(AND(COUNTIF('G15'!$A$4:$A$8,A3)=0,COUNTIF('G15'!$A$13:$A$17,A3)=0),"",SUMIFS('G15'!$V$4:$V$8,'G15'!$A$4:$A$8,A3)+SUMIFS('G15'!$V$13:$V$17,'G15'!$A$13:$A$17,A3))</f>
        <v/>
      </c>
    </row>
    <row r="4" spans="1:18" ht="15" customHeight="1">
      <c r="A4" s="22" t="s">
        <v>28</v>
      </c>
      <c r="B4" s="14">
        <f>IF(COUNT(D4:R4)&gt;0,AVERAGE(D4:R4),"")</f>
        <v>74</v>
      </c>
      <c r="C4" s="15">
        <f>IF(COUNT(D4:R4)&gt;0,SUM(D4:R4),"")</f>
        <v>370</v>
      </c>
      <c r="D4" s="19">
        <f>IF(AND(COUNTIF('A-1'!$A$4:$A$8,A4)=0,COUNTIF('A-1'!$A$13:$A$17,A4)=0),"",SUMIFS('A-1'!$V$4:$V$8,'A-1'!$A$4:$A$8,A4)+SUMIFS('A-1'!$V$13:$V$17,'A-1'!$A$13:$A$17,A4))</f>
        <v>90</v>
      </c>
      <c r="E4" s="18" t="str">
        <f>IF(AND(COUNTIF('B-1'!$A$4:$A$8,A4)=0,COUNTIF('B-1'!$A$13:$A$17,A4)=0),"",SUMIFS('B-1'!$V$4:$V$8,'B-1'!$A$4:$A$8,A4)+SUMIFS('B-1'!$V$13:$V$17,'B-1'!$A$13:$A$17,A4))</f>
        <v/>
      </c>
      <c r="F4" s="18" t="str">
        <f>IF(AND(COUNTIF('A-2'!$A$4:$A$8,A4)=0,COUNTIF('A-2'!$A$13:$A$17,A4)=0),"",SUMIFS('A-2'!$V$4:$V$8,'A-2'!$A$4:$A$8,A4)+SUMIFS('A-2'!$V$13:$V$17,'A-2'!$A$13:$A$17,A4))</f>
        <v/>
      </c>
      <c r="G4" s="17">
        <f>IF(AND(COUNTIF('B-2'!$A$4:$A$8,A4)=0,COUNTIF('B-2'!$A$13:$A$17,A4)=0),"",SUMIFS('B-2'!$V$4:$V$8,'B-2'!$A$4:$A$8,A4)+SUMIFS('B-2'!$V$13:$V$17,'B-2'!$A$13:$A$17,A4))</f>
        <v>40</v>
      </c>
      <c r="H4" s="18" t="str">
        <f>IF(AND(COUNTIF('A-3'!$A$4:$A$8,A4)=0,COUNTIF('A-3'!$A$13:$A$17,A4)=0),"",SUMIFS('A-3'!$V$4:$V$8,'A-3'!$A$4:$A$8,A4)+SUMIFS('A-3'!$V$13:$V$17,'A-3'!$A$13:$A$17,A4))</f>
        <v/>
      </c>
      <c r="I4" s="17">
        <f>IF(AND(COUNTIF('B-3'!$A$4:$A$8,A4)=0,COUNTIF('B-3'!$A$13:$A$17,A4)=0),"",SUMIFS('B-3'!$V$4:$V$8,'B-3'!$A$4:$A$8,A4)+SUMIFS('B-3'!$V$13:$V$17,'B-3'!$A$13:$A$17,A4))</f>
        <v>80</v>
      </c>
      <c r="J4" s="18" t="str">
        <f>IF(AND(COUNTIF('A-4'!$A$4:$A$8,A4)=0,COUNTIF('A-4'!$A$13:$A$17,A4)=0),"",SUMIFS('A-4'!$V$4:$V$8,'A-4'!$A$4:$A$8,A4)+SUMIFS('A-4'!$V$13:$V$17,'A-4'!$A$13:$A$17,A4))</f>
        <v/>
      </c>
      <c r="K4" s="17">
        <f>IF(AND(COUNTIF('B-4'!$A$4:$A$8,A4)=0,COUNTIF('B-4'!$A$13:$A$17,A4)=0),"",SUMIFS('B-4'!$V$4:$V$8,'B-4'!$A$4:$A$8,A4)+SUMIFS('B-4'!$V$13:$V$17,'B-4'!$A$13:$A$17,A4))</f>
        <v>80</v>
      </c>
      <c r="L4" s="17">
        <f>IF(AND(COUNTIF('A-5'!$A$4:$A$8,A4)=0,COUNTIF('A-5'!$A$13:$A$17,A4)=0),"",SUMIFS('A-5'!$V$4:$V$8,'A-5'!$A$4:$A$8,A4)+SUMIFS('A-5'!$V$13:$V$17,'A-5'!$A$13:$A$17,A4))</f>
        <v>80</v>
      </c>
      <c r="M4" s="18" t="str">
        <f>IF(AND(COUNTIF('B-5'!$A$4:$A$8,A4)=0,COUNTIF('B-5'!$A$13:$A$17,A4)=0),"",SUMIFS('B-5'!$V$4:$V$8,'B-5'!$A$4:$A$8,A4)+SUMIFS('B-5'!$V$13:$V$17,'B-5'!$A$13:$A$17,A4))</f>
        <v/>
      </c>
      <c r="N4" s="18" t="str">
        <f>IF(AND(COUNTIF('G11'!$A$4:$A$8,A4)=0,COUNTIF('G11'!$A$13:$A$17,A4)=0),"",SUMIFS('G11'!$V$4:$V$8,'G11'!$A$4:$A$8,A4)+SUMIFS('G11'!$V$13:$V$17,'G11'!$A$13:$A$17,A4))</f>
        <v/>
      </c>
      <c r="O4" s="18" t="str">
        <f>IF(AND(COUNTIF('G12'!$A$4:$A$8,A4)=0,COUNTIF('G12'!$A$13:$A$17,A4)=0),"",SUMIFS('G12'!$V$4:$V$8,'G12'!$A$4:$A$8,A4)+SUMIFS('G12'!$V$13:$V$17,'G12'!$A$13:$A$17,A4))</f>
        <v/>
      </c>
      <c r="P4" s="18" t="str">
        <f>IF(AND(COUNTIF('G13'!$A$4:$A$8,A4)=0,COUNTIF('G13'!$A$13:$A$17,A4)=0),"",SUMIFS('G13'!$V$4:$V$8,'G13'!$A$4:$A$8,A4)+SUMIFS('G13'!$V$13:$V$17,'G13'!$A$13:$A$17,A4))</f>
        <v/>
      </c>
      <c r="Q4" s="18" t="str">
        <f>IF(AND(COUNTIF('G14'!$A$4:$A$8,A4)=0,COUNTIF('G14'!$A$13:$A$17,A4)=0),"",SUMIFS('G14'!$V$4:$V$8,'G14'!$A$4:$A$8,A4)+SUMIFS('G14'!$V$13:$V$17,'G14'!$A$13:$A$17,A4))</f>
        <v/>
      </c>
      <c r="R4" s="18" t="str">
        <f>IF(AND(COUNTIF('G15'!$A$4:$A$8,A4)=0,COUNTIF('G15'!$A$13:$A$17,A4)=0),"",SUMIFS('G15'!$V$4:$V$8,'G15'!$A$4:$A$8,A4)+SUMIFS('G15'!$V$13:$V$17,'G15'!$A$13:$A$17,A4))</f>
        <v/>
      </c>
    </row>
    <row r="5" spans="1:18" ht="15" customHeight="1">
      <c r="A5" s="13" t="s">
        <v>19</v>
      </c>
      <c r="B5" s="14">
        <f>IF(COUNT(D5:R5)&gt;0,AVERAGE(D5:R5),"")</f>
        <v>72</v>
      </c>
      <c r="C5" s="15">
        <f>IF(COUNT(D5:R5)&gt;0,SUM(D5:R5),"")</f>
        <v>360</v>
      </c>
      <c r="D5" s="16" t="str">
        <f>IF(AND(COUNTIF('A-1'!$A$4:$A$8,A5)=0,COUNTIF('A-1'!$A$13:$A$17,A5)=0),"",SUMIFS('A-1'!$V$4:$V$8,'A-1'!$A$4:$A$8,A5)+SUMIFS('A-1'!$V$13:$V$17,'A-1'!$A$13:$A$17,A5))</f>
        <v/>
      </c>
      <c r="E5" s="17">
        <f>IF(AND(COUNTIF('B-1'!$A$4:$A$8,A5)=0,COUNTIF('B-1'!$A$13:$A$17,A5)=0),"",SUMIFS('B-1'!$V$4:$V$8,'B-1'!$A$4:$A$8,A5)+SUMIFS('B-1'!$V$13:$V$17,'B-1'!$A$13:$A$17,A5))</f>
        <v>60</v>
      </c>
      <c r="F5" s="17">
        <f>IF(AND(COUNTIF('A-2'!$A$4:$A$8,A5)=0,COUNTIF('A-2'!$A$13:$A$17,A5)=0),"",SUMIFS('A-2'!$V$4:$V$8,'A-2'!$A$4:$A$8,A5)+SUMIFS('A-2'!$V$13:$V$17,'A-2'!$A$13:$A$17,A5))</f>
        <v>90</v>
      </c>
      <c r="G5" s="18" t="str">
        <f>IF(AND(COUNTIF('B-2'!$A$4:$A$8,A5)=0,COUNTIF('B-2'!$A$13:$A$17,A5)=0),"",SUMIFS('B-2'!$V$4:$V$8,'B-2'!$A$4:$A$8,A5)+SUMIFS('B-2'!$V$13:$V$17,'B-2'!$A$13:$A$17,A5))</f>
        <v/>
      </c>
      <c r="H5" s="18" t="str">
        <f>IF(AND(COUNTIF('A-3'!$A$4:$A$8,A5)=0,COUNTIF('A-3'!$A$13:$A$17,A5)=0),"",SUMIFS('A-3'!$V$4:$V$8,'A-3'!$A$4:$A$8,A5)+SUMIFS('A-3'!$V$13:$V$17,'A-3'!$A$13:$A$17,A5))</f>
        <v/>
      </c>
      <c r="I5" s="17">
        <f>IF(AND(COUNTIF('B-3'!$A$4:$A$8,A5)=0,COUNTIF('B-3'!$A$13:$A$17,A5)=0),"",SUMIFS('B-3'!$V$4:$V$8,'B-3'!$A$4:$A$8,A5)+SUMIFS('B-3'!$V$13:$V$17,'B-3'!$A$13:$A$17,A5))</f>
        <v>80</v>
      </c>
      <c r="J5" s="17">
        <f>IF(AND(COUNTIF('A-4'!$A$4:$A$8,A5)=0,COUNTIF('A-4'!$A$13:$A$17,A5)=0),"",SUMIFS('A-4'!$V$4:$V$8,'A-4'!$A$4:$A$8,A5)+SUMIFS('A-4'!$V$13:$V$17,'A-4'!$A$13:$A$17,A5))</f>
        <v>50</v>
      </c>
      <c r="K5" s="18" t="str">
        <f>IF(AND(COUNTIF('B-4'!$A$4:$A$8,A5)=0,COUNTIF('B-4'!$A$13:$A$17,A5)=0),"",SUMIFS('B-4'!$V$4:$V$8,'B-4'!$A$4:$A$8,A5)+SUMIFS('B-4'!$V$13:$V$17,'B-4'!$A$13:$A$17,A5))</f>
        <v/>
      </c>
      <c r="L5" s="18" t="str">
        <f>IF(AND(COUNTIF('A-5'!$A$4:$A$8,A5)=0,COUNTIF('A-5'!$A$13:$A$17,A5)=0),"",SUMIFS('A-5'!$V$4:$V$8,'A-5'!$A$4:$A$8,A5)+SUMIFS('A-5'!$V$13:$V$17,'A-5'!$A$13:$A$17,A5))</f>
        <v/>
      </c>
      <c r="M5" s="17">
        <f>IF(AND(COUNTIF('B-5'!$A$4:$A$8,A5)=0,COUNTIF('B-5'!$A$13:$A$17,A5)=0),"",SUMIFS('B-5'!$V$4:$V$8,'B-5'!$A$4:$A$8,A5)+SUMIFS('B-5'!$V$13:$V$17,'B-5'!$A$13:$A$17,A5))</f>
        <v>80</v>
      </c>
      <c r="N5" s="18" t="str">
        <f>IF(AND(COUNTIF('G11'!$A$4:$A$8,A5)=0,COUNTIF('G11'!$A$13:$A$17,A5)=0),"",SUMIFS('G11'!$V$4:$V$8,'G11'!$A$4:$A$8,A5)+SUMIFS('G11'!$V$13:$V$17,'G11'!$A$13:$A$17,A5))</f>
        <v/>
      </c>
      <c r="O5" s="18" t="str">
        <f>IF(AND(COUNTIF('G12'!$A$4:$A$8,A5)=0,COUNTIF('G12'!$A$13:$A$17,A5)=0),"",SUMIFS('G12'!$V$4:$V$8,'G12'!$A$4:$A$8,A5)+SUMIFS('G12'!$V$13:$V$17,'G12'!$A$13:$A$17,A5))</f>
        <v/>
      </c>
      <c r="P5" s="18" t="str">
        <f>IF(AND(COUNTIF('G13'!$A$4:$A$8,A5)=0,COUNTIF('G13'!$A$13:$A$17,A5)=0),"",SUMIFS('G13'!$V$4:$V$8,'G13'!$A$4:$A$8,A5)+SUMIFS('G13'!$V$13:$V$17,'G13'!$A$13:$A$17,A5))</f>
        <v/>
      </c>
      <c r="Q5" s="18" t="str">
        <f>IF(AND(COUNTIF('G14'!$A$4:$A$8,A5)=0,COUNTIF('G14'!$A$13:$A$17,A5)=0),"",SUMIFS('G14'!$V$4:$V$8,'G14'!$A$4:$A$8,A5)+SUMIFS('G14'!$V$13:$V$17,'G14'!$A$13:$A$17,A5))</f>
        <v/>
      </c>
      <c r="R5" s="18" t="str">
        <f>IF(AND(COUNTIF('G15'!$A$4:$A$8,A5)=0,COUNTIF('G15'!$A$13:$A$17,A5)=0),"",SUMIFS('G15'!$V$4:$V$8,'G15'!$A$4:$A$8,A5)+SUMIFS('G15'!$V$13:$V$17,'G15'!$A$13:$A$17,A5))</f>
        <v/>
      </c>
    </row>
    <row r="6" spans="1:18" ht="15" customHeight="1">
      <c r="A6" s="13" t="s">
        <v>21</v>
      </c>
      <c r="B6" s="14">
        <f>IF(COUNT(D6:R6)&gt;0,AVERAGE(D6:R6),"")</f>
        <v>66</v>
      </c>
      <c r="C6" s="15">
        <f>IF(COUNT(D6:R6)&gt;0,SUM(D6:R6),"")</f>
        <v>330</v>
      </c>
      <c r="D6" s="16" t="str">
        <f>IF(AND(COUNTIF('A-1'!$A$4:$A$8,A6)=0,COUNTIF('A-1'!$A$13:$A$17,A6)=0),"",SUMIFS('A-1'!$V$4:$V$8,'A-1'!$A$4:$A$8,A6)+SUMIFS('A-1'!$V$13:$V$17,'A-1'!$A$13:$A$17,A6))</f>
        <v/>
      </c>
      <c r="E6" s="17">
        <f>IF(AND(COUNTIF('B-1'!$A$4:$A$8,A6)=0,COUNTIF('B-1'!$A$13:$A$17,A6)=0),"",SUMIFS('B-1'!$V$4:$V$8,'B-1'!$A$4:$A$8,A6)+SUMIFS('B-1'!$V$13:$V$17,'B-1'!$A$13:$A$17,A6))</f>
        <v>40</v>
      </c>
      <c r="F6" s="17">
        <f>IF(AND(COUNTIF('A-2'!$A$4:$A$8,A6)=0,COUNTIF('A-2'!$A$13:$A$17,A6)=0),"",SUMIFS('A-2'!$V$4:$V$8,'A-2'!$A$4:$A$8,A6)+SUMIFS('A-2'!$V$13:$V$17,'A-2'!$A$13:$A$17,A6))</f>
        <v>60</v>
      </c>
      <c r="G6" s="18" t="str">
        <f>IF(AND(COUNTIF('B-2'!$A$4:$A$8,A6)=0,COUNTIF('B-2'!$A$13:$A$17,A6)=0),"",SUMIFS('B-2'!$V$4:$V$8,'B-2'!$A$4:$A$8,A6)+SUMIFS('B-2'!$V$13:$V$17,'B-2'!$A$13:$A$17,A6))</f>
        <v/>
      </c>
      <c r="H6" s="18" t="str">
        <f>IF(AND(COUNTIF('A-3'!$A$4:$A$8,A6)=0,COUNTIF('A-3'!$A$13:$A$17,A6)=0),"",SUMIFS('A-3'!$V$4:$V$8,'A-3'!$A$4:$A$8,A6)+SUMIFS('A-3'!$V$13:$V$17,'A-3'!$A$13:$A$17,A6))</f>
        <v/>
      </c>
      <c r="I6" s="17">
        <f>IF(AND(COUNTIF('B-3'!$A$4:$A$8,A6)=0,COUNTIF('B-3'!$A$13:$A$17,A6)=0),"",SUMIFS('B-3'!$V$4:$V$8,'B-3'!$A$4:$A$8,A6)+SUMIFS('B-3'!$V$13:$V$17,'B-3'!$A$13:$A$17,A6))</f>
        <v>90</v>
      </c>
      <c r="J6" s="17">
        <f>IF(AND(COUNTIF('A-4'!$A$4:$A$8,A6)=0,COUNTIF('A-4'!$A$13:$A$17,A6)=0),"",SUMIFS('A-4'!$V$4:$V$8,'A-4'!$A$4:$A$8,A6)+SUMIFS('A-4'!$V$13:$V$17,'A-4'!$A$13:$A$17,A6))</f>
        <v>60</v>
      </c>
      <c r="K6" s="18" t="str">
        <f>IF(AND(COUNTIF('B-4'!$A$4:$A$8,A6)=0,COUNTIF('B-4'!$A$13:$A$17,A6)=0),"",SUMIFS('B-4'!$V$4:$V$8,'B-4'!$A$4:$A$8,A6)+SUMIFS('B-4'!$V$13:$V$17,'B-4'!$A$13:$A$17,A6))</f>
        <v/>
      </c>
      <c r="L6" s="18" t="str">
        <f>IF(AND(COUNTIF('A-5'!$A$4:$A$8,A6)=0,COUNTIF('A-5'!$A$13:$A$17,A6)=0),"",SUMIFS('A-5'!$V$4:$V$8,'A-5'!$A$4:$A$8,A6)+SUMIFS('A-5'!$V$13:$V$17,'A-5'!$A$13:$A$17,A6))</f>
        <v/>
      </c>
      <c r="M6" s="17">
        <f>IF(AND(COUNTIF('B-5'!$A$4:$A$8,A6)=0,COUNTIF('B-5'!$A$13:$A$17,A6)=0),"",SUMIFS('B-5'!$V$4:$V$8,'B-5'!$A$4:$A$8,A6)+SUMIFS('B-5'!$V$13:$V$17,'B-5'!$A$13:$A$17,A6))</f>
        <v>80</v>
      </c>
      <c r="N6" s="18" t="str">
        <f>IF(AND(COUNTIF('G11'!$A$4:$A$8,A6)=0,COUNTIF('G11'!$A$13:$A$17,A6)=0),"",SUMIFS('G11'!$V$4:$V$8,'G11'!$A$4:$A$8,A6)+SUMIFS('G11'!$V$13:$V$17,'G11'!$A$13:$A$17,A6))</f>
        <v/>
      </c>
      <c r="O6" s="18" t="str">
        <f>IF(AND(COUNTIF('G12'!$A$4:$A$8,A6)=0,COUNTIF('G12'!$A$13:$A$17,A6)=0),"",SUMIFS('G12'!$V$4:$V$8,'G12'!$A$4:$A$8,A6)+SUMIFS('G12'!$V$13:$V$17,'G12'!$A$13:$A$17,A6))</f>
        <v/>
      </c>
      <c r="P6" s="18" t="str">
        <f>IF(AND(COUNTIF('G13'!$A$4:$A$8,A6)=0,COUNTIF('G13'!$A$13:$A$17,A6)=0),"",SUMIFS('G13'!$V$4:$V$8,'G13'!$A$4:$A$8,A6)+SUMIFS('G13'!$V$13:$V$17,'G13'!$A$13:$A$17,A6))</f>
        <v/>
      </c>
      <c r="Q6" s="18" t="str">
        <f>IF(AND(COUNTIF('G14'!$A$4:$A$8,A6)=0,COUNTIF('G14'!$A$13:$A$17,A6)=0),"",SUMIFS('G14'!$V$4:$V$8,'G14'!$A$4:$A$8,A6)+SUMIFS('G14'!$V$13:$V$17,'G14'!$A$13:$A$17,A6))</f>
        <v/>
      </c>
      <c r="R6" s="18" t="str">
        <f>IF(AND(COUNTIF('G15'!$A$4:$A$8,A6)=0,COUNTIF('G15'!$A$13:$A$17,A6)=0),"",SUMIFS('G15'!$V$4:$V$8,'G15'!$A$4:$A$8,A6)+SUMIFS('G15'!$V$13:$V$17,'G15'!$A$13:$A$17,A6))</f>
        <v/>
      </c>
    </row>
    <row r="7" spans="1:18" ht="15" customHeight="1">
      <c r="A7" s="13" t="s">
        <v>24</v>
      </c>
      <c r="B7" s="14">
        <f>IF(COUNT(D7:R7)&gt;0,AVERAGE(D7:R7),"")</f>
        <v>62</v>
      </c>
      <c r="C7" s="15">
        <f>IF(COUNT(D7:R7)&gt;0,SUM(D7:R7),"")</f>
        <v>310</v>
      </c>
      <c r="D7" s="16" t="str">
        <f>IF(AND(COUNTIF('A-1'!$A$4:$A$8,A7)=0,COUNTIF('A-1'!$A$13:$A$17,A7)=0),"",SUMIFS('A-1'!$V$4:$V$8,'A-1'!$A$4:$A$8,A7)+SUMIFS('A-1'!$V$13:$V$17,'A-1'!$A$13:$A$17,A7))</f>
        <v/>
      </c>
      <c r="E7" s="17">
        <f>IF(AND(COUNTIF('B-1'!$A$4:$A$8,A7)=0,COUNTIF('B-1'!$A$13:$A$17,A7)=0),"",SUMIFS('B-1'!$V$4:$V$8,'B-1'!$A$4:$A$8,A7)+SUMIFS('B-1'!$V$13:$V$17,'B-1'!$A$13:$A$17,A7))</f>
        <v>60</v>
      </c>
      <c r="F7" s="18" t="str">
        <f>IF(AND(COUNTIF('A-2'!$A$4:$A$8,A7)=0,COUNTIF('A-2'!$A$13:$A$17,A7)=0),"",SUMIFS('A-2'!$V$4:$V$8,'A-2'!$A$4:$A$8,A7)+SUMIFS('A-2'!$V$13:$V$17,'A-2'!$A$13:$A$17,A7))</f>
        <v/>
      </c>
      <c r="G7" s="17">
        <f>IF(AND(COUNTIF('B-2'!$A$4:$A$8,A7)=0,COUNTIF('B-2'!$A$13:$A$17,A7)=0),"",SUMIFS('B-2'!$V$4:$V$8,'B-2'!$A$4:$A$8,A7)+SUMIFS('B-2'!$V$13:$V$17,'B-2'!$A$13:$A$17,A7))</f>
        <v>60</v>
      </c>
      <c r="H7" s="17">
        <f>IF(AND(COUNTIF('A-3'!$A$4:$A$8,A7)=0,COUNTIF('A-3'!$A$13:$A$17,A7)=0),"",SUMIFS('A-3'!$V$4:$V$8,'A-3'!$A$4:$A$8,A7)+SUMIFS('A-3'!$V$13:$V$17,'A-3'!$A$13:$A$17,A7))</f>
        <v>80</v>
      </c>
      <c r="I7" s="18" t="str">
        <f>IF(AND(COUNTIF('B-3'!$A$4:$A$8,A7)=0,COUNTIF('B-3'!$A$13:$A$17,A7)=0),"",SUMIFS('B-3'!$V$4:$V$8,'B-3'!$A$4:$A$8,A7)+SUMIFS('B-3'!$V$13:$V$17,'B-3'!$A$13:$A$17,A7))</f>
        <v/>
      </c>
      <c r="J7" s="17">
        <f>IF(AND(COUNTIF('A-4'!$A$4:$A$8,A7)=0,COUNTIF('A-4'!$A$13:$A$17,A7)=0),"",SUMIFS('A-4'!$V$4:$V$8,'A-4'!$A$4:$A$8,A7)+SUMIFS('A-4'!$V$13:$V$17,'A-4'!$A$13:$A$17,A7))</f>
        <v>30</v>
      </c>
      <c r="K7" s="18" t="str">
        <f>IF(AND(COUNTIF('B-4'!$A$4:$A$8,A7)=0,COUNTIF('B-4'!$A$13:$A$17,A7)=0),"",SUMIFS('B-4'!$V$4:$V$8,'B-4'!$A$4:$A$8,A7)+SUMIFS('B-4'!$V$13:$V$17,'B-4'!$A$13:$A$17,A7))</f>
        <v/>
      </c>
      <c r="L7" s="17">
        <f>IF(AND(COUNTIF('A-5'!$A$4:$A$8,A7)=0,COUNTIF('A-5'!$A$13:$A$17,A7)=0),"",SUMIFS('A-5'!$V$4:$V$8,'A-5'!$A$4:$A$8,A7)+SUMIFS('A-5'!$V$13:$V$17,'A-5'!$A$13:$A$17,A7))</f>
        <v>80</v>
      </c>
      <c r="M7" s="18" t="str">
        <f>IF(AND(COUNTIF('B-5'!$A$4:$A$8,A7)=0,COUNTIF('B-5'!$A$13:$A$17,A7)=0),"",SUMIFS('B-5'!$V$4:$V$8,'B-5'!$A$4:$A$8,A7)+SUMIFS('B-5'!$V$13:$V$17,'B-5'!$A$13:$A$17,A7))</f>
        <v/>
      </c>
      <c r="N7" s="18" t="str">
        <f>IF(AND(COUNTIF('G11'!$A$4:$A$8,A7)=0,COUNTIF('G11'!$A$13:$A$17,A7)=0),"",SUMIFS('G11'!$V$4:$V$8,'G11'!$A$4:$A$8,A7)+SUMIFS('G11'!$V$13:$V$17,'G11'!$A$13:$A$17,A7))</f>
        <v/>
      </c>
      <c r="O7" s="18" t="str">
        <f>IF(AND(COUNTIF('G12'!$A$4:$A$8,A7)=0,COUNTIF('G12'!$A$13:$A$17,A7)=0),"",SUMIFS('G12'!$V$4:$V$8,'G12'!$A$4:$A$8,A7)+SUMIFS('G12'!$V$13:$V$17,'G12'!$A$13:$A$17,A7))</f>
        <v/>
      </c>
      <c r="P7" s="18" t="str">
        <f>IF(AND(COUNTIF('G13'!$A$4:$A$8,A7)=0,COUNTIF('G13'!$A$13:$A$17,A7)=0),"",SUMIFS('G13'!$V$4:$V$8,'G13'!$A$4:$A$8,A7)+SUMIFS('G13'!$V$13:$V$17,'G13'!$A$13:$A$17,A7))</f>
        <v/>
      </c>
      <c r="Q7" s="18" t="str">
        <f>IF(AND(COUNTIF('G14'!$A$4:$A$8,A7)=0,COUNTIF('G14'!$A$13:$A$17,A7)=0),"",SUMIFS('G14'!$V$4:$V$8,'G14'!$A$4:$A$8,A7)+SUMIFS('G14'!$V$13:$V$17,'G14'!$A$13:$A$17,A7))</f>
        <v/>
      </c>
      <c r="R7" s="18" t="str">
        <f>IF(AND(COUNTIF('G15'!$A$4:$A$8,A7)=0,COUNTIF('G15'!$A$13:$A$17,A7)=0),"",SUMIFS('G15'!$V$4:$V$8,'G15'!$A$4:$A$8,A7)+SUMIFS('G15'!$V$13:$V$17,'G15'!$A$13:$A$17,A7))</f>
        <v/>
      </c>
    </row>
    <row r="8" spans="1:18" ht="15" customHeight="1">
      <c r="A8" s="13" t="s">
        <v>26</v>
      </c>
      <c r="B8" s="14">
        <f>IF(COUNT(D8:R8)&gt;0,AVERAGE(D8:R8),"")</f>
        <v>52</v>
      </c>
      <c r="C8" s="15">
        <f>IF(COUNT(D8:R8)&gt;0,SUM(D8:R8),"")</f>
        <v>260</v>
      </c>
      <c r="D8" s="19">
        <f>IF(AND(COUNTIF('A-1'!$A$4:$A$8,A8)=0,COUNTIF('A-1'!$A$13:$A$17,A8)=0),"",SUMIFS('A-1'!$V$4:$V$8,'A-1'!$A$4:$A$8,A8)+SUMIFS('A-1'!$V$13:$V$17,'A-1'!$A$13:$A$17,A8))</f>
        <v>30</v>
      </c>
      <c r="E8" s="18" t="str">
        <f>IF(AND(COUNTIF('B-1'!$A$4:$A$8,A8)=0,COUNTIF('B-1'!$A$13:$A$17,A8)=0),"",SUMIFS('B-1'!$V$4:$V$8,'B-1'!$A$4:$A$8,A8)+SUMIFS('B-1'!$V$13:$V$17,'B-1'!$A$13:$A$17,A8))</f>
        <v/>
      </c>
      <c r="F8" s="17">
        <f>IF(AND(COUNTIF('A-2'!$A$4:$A$8,A8)=0,COUNTIF('A-2'!$A$13:$A$17,A8)=0),"",SUMIFS('A-2'!$V$4:$V$8,'A-2'!$A$4:$A$8,A8)+SUMIFS('A-2'!$V$13:$V$17,'A-2'!$A$13:$A$17,A8))</f>
        <v>80</v>
      </c>
      <c r="G8" s="18" t="str">
        <f>IF(AND(COUNTIF('B-2'!$A$4:$A$8,A8)=0,COUNTIF('B-2'!$A$13:$A$17,A8)=0),"",SUMIFS('B-2'!$V$4:$V$8,'B-2'!$A$4:$A$8,A8)+SUMIFS('B-2'!$V$13:$V$17,'B-2'!$A$13:$A$17,A8))</f>
        <v/>
      </c>
      <c r="H8" s="17">
        <f>IF(AND(COUNTIF('A-3'!$A$4:$A$8,A8)=0,COUNTIF('A-3'!$A$13:$A$17,A8)=0),"",SUMIFS('A-3'!$V$4:$V$8,'A-3'!$A$4:$A$8,A8)+SUMIFS('A-3'!$V$13:$V$17,'A-3'!$A$13:$A$17,A8))</f>
        <v>80</v>
      </c>
      <c r="I8" s="18" t="str">
        <f>IF(AND(COUNTIF('B-3'!$A$4:$A$8,A8)=0,COUNTIF('B-3'!$A$13:$A$17,A8)=0),"",SUMIFS('B-3'!$V$4:$V$8,'B-3'!$A$4:$A$8,A8)+SUMIFS('B-3'!$V$13:$V$17,'B-3'!$A$13:$A$17,A8))</f>
        <v/>
      </c>
      <c r="J8" s="18" t="str">
        <f>IF(AND(COUNTIF('A-4'!$A$4:$A$8,A8)=0,COUNTIF('A-4'!$A$13:$A$17,A8)=0),"",SUMIFS('A-4'!$V$4:$V$8,'A-4'!$A$4:$A$8,A8)+SUMIFS('A-4'!$V$13:$V$17,'A-4'!$A$13:$A$17,A8))</f>
        <v/>
      </c>
      <c r="K8" s="17">
        <f>IF(AND(COUNTIF('B-4'!$A$4:$A$8,A8)=0,COUNTIF('B-4'!$A$13:$A$17,A8)=0),"",SUMIFS('B-4'!$V$4:$V$8,'B-4'!$A$4:$A$8,A8)+SUMIFS('B-4'!$V$13:$V$17,'B-4'!$A$13:$A$17,A8))</f>
        <v>-10</v>
      </c>
      <c r="L8" s="18" t="str">
        <f>IF(AND(COUNTIF('A-5'!$A$4:$A$8,A8)=0,COUNTIF('A-5'!$A$13:$A$17,A8)=0),"",SUMIFS('A-5'!$V$4:$V$8,'A-5'!$A$4:$A$8,A8)+SUMIFS('A-5'!$V$13:$V$17,'A-5'!$A$13:$A$17,A8))</f>
        <v/>
      </c>
      <c r="M8" s="17">
        <f>IF(AND(COUNTIF('B-5'!$A$4:$A$8,A8)=0,COUNTIF('B-5'!$A$13:$A$17,A8)=0),"",SUMIFS('B-5'!$V$4:$V$8,'B-5'!$A$4:$A$8,A8)+SUMIFS('B-5'!$V$13:$V$17,'B-5'!$A$13:$A$17,A8))</f>
        <v>80</v>
      </c>
      <c r="N8" s="18" t="str">
        <f>IF(AND(COUNTIF('G11'!$A$4:$A$8,A8)=0,COUNTIF('G11'!$A$13:$A$17,A8)=0),"",SUMIFS('G11'!$V$4:$V$8,'G11'!$A$4:$A$8,A8)+SUMIFS('G11'!$V$13:$V$17,'G11'!$A$13:$A$17,A8))</f>
        <v/>
      </c>
      <c r="O8" s="18" t="str">
        <f>IF(AND(COUNTIF('G12'!$A$4:$A$8,A8)=0,COUNTIF('G12'!$A$13:$A$17,A8)=0),"",SUMIFS('G12'!$V$4:$V$8,'G12'!$A$4:$A$8,A8)+SUMIFS('G12'!$V$13:$V$17,'G12'!$A$13:$A$17,A8))</f>
        <v/>
      </c>
      <c r="P8" s="18" t="str">
        <f>IF(AND(COUNTIF('G13'!$A$4:$A$8,A8)=0,COUNTIF('G13'!$A$13:$A$17,A8)=0),"",SUMIFS('G13'!$V$4:$V$8,'G13'!$A$4:$A$8,A8)+SUMIFS('G13'!$V$13:$V$17,'G13'!$A$13:$A$17,A8))</f>
        <v/>
      </c>
      <c r="Q8" s="18" t="str">
        <f>IF(AND(COUNTIF('G14'!$A$4:$A$8,A8)=0,COUNTIF('G14'!$A$13:$A$17,A8)=0),"",SUMIFS('G14'!$V$4:$V$8,'G14'!$A$4:$A$8,A8)+SUMIFS('G14'!$V$13:$V$17,'G14'!$A$13:$A$17,A8))</f>
        <v/>
      </c>
      <c r="R8" s="18" t="str">
        <f>IF(AND(COUNTIF('G15'!$A$4:$A$8,A8)=0,COUNTIF('G15'!$A$13:$A$17,A8)=0),"",SUMIFS('G15'!$V$4:$V$8,'G15'!$A$4:$A$8,A8)+SUMIFS('G15'!$V$13:$V$17,'G15'!$A$13:$A$17,A8))</f>
        <v/>
      </c>
    </row>
    <row r="9" spans="1:18" ht="15" customHeight="1">
      <c r="A9" s="22" t="s">
        <v>30</v>
      </c>
      <c r="B9" s="14">
        <f>IF(COUNT(D9:R9)&gt;0,AVERAGE(D9:R9),"")</f>
        <v>70</v>
      </c>
      <c r="C9" s="15">
        <f>IF(COUNT(D9:R9)&gt;0,SUM(D9:R9),"")</f>
        <v>210</v>
      </c>
      <c r="D9" s="19">
        <f>IF(AND(COUNTIF('A-1'!$A$4:$A$8,A9)=0,COUNTIF('A-1'!$A$13:$A$17,A9)=0),"",SUMIFS('A-1'!$V$4:$V$8,'A-1'!$A$4:$A$8,A9)+SUMIFS('A-1'!$V$13:$V$17,'A-1'!$A$13:$A$17,A9))</f>
        <v>90</v>
      </c>
      <c r="E9" s="18" t="str">
        <f>IF(AND(COUNTIF('B-1'!$A$4:$A$8,A9)=0,COUNTIF('B-1'!$A$13:$A$17,A9)=0),"",SUMIFS('B-1'!$V$4:$V$8,'B-1'!$A$4:$A$8,A9)+SUMIFS('B-1'!$V$13:$V$17,'B-1'!$A$13:$A$17,A9))</f>
        <v/>
      </c>
      <c r="F9" s="18" t="str">
        <f>IF(AND(COUNTIF('A-2'!$A$4:$A$8,A9)=0,COUNTIF('A-2'!$A$13:$A$17,A9)=0),"",SUMIFS('A-2'!$V$4:$V$8,'A-2'!$A$4:$A$8,A9)+SUMIFS('A-2'!$V$13:$V$17,'A-2'!$A$13:$A$17,A9))</f>
        <v/>
      </c>
      <c r="G9" s="17">
        <f>IF(AND(COUNTIF('B-2'!$A$4:$A$8,A9)=0,COUNTIF('B-2'!$A$13:$A$17,A9)=0),"",SUMIFS('B-2'!$V$4:$V$8,'B-2'!$A$4:$A$8,A9)+SUMIFS('B-2'!$V$13:$V$17,'B-2'!$A$13:$A$17,A9))</f>
        <v>60</v>
      </c>
      <c r="H9" s="18" t="str">
        <f>IF(AND(COUNTIF('A-3'!$A$4:$A$8,A9)=0,COUNTIF('A-3'!$A$13:$A$17,A9)=0),"",SUMIFS('A-3'!$V$4:$V$8,'A-3'!$A$4:$A$8,A9)+SUMIFS('A-3'!$V$13:$V$17,'A-3'!$A$13:$A$17,A9))</f>
        <v/>
      </c>
      <c r="I9" s="17">
        <f>IF(AND(COUNTIF('B-3'!$A$4:$A$8,A9)=0,COUNTIF('B-3'!$A$13:$A$17,A9)=0),"",SUMIFS('B-3'!$V$4:$V$8,'B-3'!$A$4:$A$8,A9)+SUMIFS('B-3'!$V$13:$V$17,'B-3'!$A$13:$A$17,A9))</f>
        <v>60</v>
      </c>
      <c r="J9" s="18" t="str">
        <f>IF(AND(COUNTIF('A-4'!$A$4:$A$8,A9)=0,COUNTIF('A-4'!$A$13:$A$17,A9)=0),"",SUMIFS('A-4'!$V$4:$V$8,'A-4'!$A$4:$A$8,A9)+SUMIFS('A-4'!$V$13:$V$17,'A-4'!$A$13:$A$17,A9))</f>
        <v/>
      </c>
      <c r="K9" s="18" t="str">
        <f>IF(AND(COUNTIF('B-4'!$A$4:$A$8,A9)=0,COUNTIF('B-4'!$A$13:$A$17,A9)=0),"",SUMIFS('B-4'!$V$4:$V$8,'B-4'!$A$4:$A$7,A9)+SUMIFS('B-4'!$V$13:$V$17,'B-4'!$A$13:$A$17,A9))</f>
        <v/>
      </c>
      <c r="L9" s="18" t="str">
        <f>IF(AND(COUNTIF('A-5'!$A$4:$A$8,A9)=0,COUNTIF('A-5'!$A$13:$A$17,A9)=0),"",SUMIFS('A-5'!$V$4:$V$8,'A-5'!$A$4:$A$8,A9)+SUMIFS('A-5'!$V$13:$V$17,'A-5'!$A$13:$A$17,A9))</f>
        <v/>
      </c>
      <c r="M9" s="18" t="str">
        <f>IF(AND(COUNTIF('B-5'!$A$4:$A$8,A9)=0,COUNTIF('B-5'!$A$13:$A$17,A9)=0),"",SUMIFS('B-5'!$V$4:$V$8,'B-5'!$A$4:$A$8,A9)+SUMIFS('B-5'!$V$13:$V$17,'B-5'!$A$13:$A$17,A9))</f>
        <v/>
      </c>
      <c r="N9" s="18" t="str">
        <f>IF(AND(COUNTIF('G11'!$A$4:$A$8,A9)=0,COUNTIF('G11'!$A$13:$A$17,A9)=0),"",SUMIFS('G11'!$V$4:$V$8,'G11'!$A$4:$A$8,A9)+SUMIFS('G11'!$V$13:$V$17,'G11'!$A$13:$A$17,A9))</f>
        <v/>
      </c>
      <c r="O9" s="18" t="str">
        <f>IF(AND(COUNTIF('G12'!$A$4:$A$8,A9)=0,COUNTIF('G12'!$A$13:$A$17,A9)=0),"",SUMIFS('G12'!$V$4:$V$8,'G12'!$A$4:$A$8,A9)+SUMIFS('G12'!$V$13:$V$17,'G12'!$A$13:$A$17,A9))</f>
        <v/>
      </c>
      <c r="P9" s="18" t="str">
        <f>IF(AND(COUNTIF('G13'!$A$4:$A$8,A9)=0,COUNTIF('G13'!$A$13:$A$17,A9)=0),"",SUMIFS('G13'!$V$4:$V$8,'G13'!$A$4:$A$8,A9)+SUMIFS('G13'!$V$13:$V$17,'G13'!$A$13:$A$17,A9))</f>
        <v/>
      </c>
      <c r="Q9" s="18" t="str">
        <f>IF(AND(COUNTIF('G14'!$A$4:$A$8,A9)=0,COUNTIF('G14'!$A$13:$A$17,A9)=0),"",SUMIFS('G14'!$V$4:$V$8,'G14'!$A$4:$A$8,A9)+SUMIFS('G14'!$V$13:$V$17,'G14'!$A$13:$A$17,A9))</f>
        <v/>
      </c>
      <c r="R9" s="18" t="str">
        <f>IF(AND(COUNTIF('G15'!$A$4:$A$8,A9)=0,COUNTIF('G15'!$A$13:$A$17,A9)=0),"",SUMIFS('G15'!$V$4:$V$8,'G15'!$A$4:$A$8,A9)+SUMIFS('G15'!$V$13:$V$17,'G15'!$A$13:$A$17,A9))</f>
        <v/>
      </c>
    </row>
    <row r="10" spans="1:18" ht="15" customHeight="1">
      <c r="A10" s="13" t="s">
        <v>27</v>
      </c>
      <c r="B10" s="14">
        <f>IF(COUNT(D10:R10)&gt;0,AVERAGE(D10:R10),"")</f>
        <v>32</v>
      </c>
      <c r="C10" s="15">
        <f>IF(COUNT(D10:R10)&gt;0,SUM(D10:R10),"")</f>
        <v>160</v>
      </c>
      <c r="D10" s="19">
        <f>IF(AND(COUNTIF('A-1'!$A$4:$A$8,A10)=0,COUNTIF('A-1'!$A$13:$A$17,A10)=0),"",SUMIFS('A-1'!$V$4:$V$8,'A-1'!$A$4:$A$8,A10)+SUMIFS('A-1'!$V$13:$V$17,'A-1'!$A$13:$A$17,A10))</f>
        <v>0</v>
      </c>
      <c r="E10" s="18" t="str">
        <f>IF(AND(COUNTIF('B-1'!$A$4:$A$8,A10)=0,COUNTIF('B-1'!$A$13:$A$17,A10)=0),"",SUMIFS('B-1'!$V$4:$V$8,'B-1'!$A$4:$A$8,A10)+SUMIFS('B-1'!$V$13:$V$17,'B-1'!$A$13:$A$17,A10))</f>
        <v/>
      </c>
      <c r="F10" s="17">
        <f>IF(AND(COUNTIF('A-2'!$A$4:$A$8,A10)=0,COUNTIF('A-2'!$A$13:$A$17,A10)=0),"",SUMIFS('A-2'!$V$4:$V$8,'A-2'!$A$4:$A$8,A10)+SUMIFS('A-2'!$V$13:$V$17,'A-2'!$A$13:$A$17,A10))</f>
        <v>60</v>
      </c>
      <c r="G10" s="18" t="str">
        <f>IF(AND(COUNTIF('B-2'!$A$4:$A$8,A10)=0,COUNTIF('B-2'!$A$13:$A$17,A10)=0),"",SUMIFS('B-2'!$V$4:$V$8,'B-2'!$A$4:$A$8,A10)+SUMIFS('B-2'!$V$13:$V$17,'B-2'!$A$13:$A$17,A10))</f>
        <v/>
      </c>
      <c r="H10" s="17">
        <f>IF(AND(COUNTIF('A-3'!$A$4:$A$8,A10)=0,COUNTIF('A-3'!$A$13:$A$17,A10)=0),"",SUMIFS('A-3'!$V$4:$V$8,'A-3'!$A$4:$A$8,A10)+SUMIFS('A-3'!$V$13:$V$17,'A-3'!$A$13:$A$17,A10))</f>
        <v>40</v>
      </c>
      <c r="I10" s="18" t="str">
        <f>IF(AND(COUNTIF('B-3'!$A$4:$A$8,A10)=0,COUNTIF('B-3'!$A$13:$A$17,A10)=0),"",SUMIFS('B-3'!$V$4:$V$8,'B-3'!$A$4:$A$8,A10)+SUMIFS('B-3'!$V$13:$V$17,'B-3'!$A$13:$A$17,A10))</f>
        <v/>
      </c>
      <c r="J10" s="18" t="str">
        <f>IF(AND(COUNTIF('A-4'!$A$4:$A$8,A10)=0,COUNTIF('A-4'!$A$13:$A$17,A10)=0),"",SUMIFS('A-4'!$V$4:$V$8,'A-4'!$A$4:$A$8,A10)+SUMIFS('A-4'!$V$13:$V$17,'A-4'!$A$13:$A$17,A10))</f>
        <v/>
      </c>
      <c r="K10" s="17">
        <f>IF(AND(COUNTIF('B-4'!$A$4:$A$8,A10)=0,COUNTIF('B-4'!$A$13:$A$17,A10)=0),"",SUMIFS('B-4'!$V$4:$V$8,'B-4'!$A$4:$A$8,A10)+SUMIFS('B-4'!$V$13:$V$17,'B-4'!$A$13:$A$17,A10))</f>
        <v>40</v>
      </c>
      <c r="L10" s="18" t="str">
        <f>IF(AND(COUNTIF('A-5'!$A$4:$A$8,A10)=0,COUNTIF('A-5'!$A$13:$A$17,A10)=0),"",SUMIFS('A-5'!$V$4:$V$8,'A-5'!$A$4:$A$8,A10)+SUMIFS('A-5'!$V$13:$V$17,'A-5'!$A$13:$A$17,A10))</f>
        <v/>
      </c>
      <c r="M10" s="17">
        <f>IF(AND(COUNTIF('B-5'!$A$4:$A$8,A10)=0,COUNTIF('B-5'!$A$13:$A$17,A10)=0),"",SUMIFS('B-5'!$V$4:$V$8,'B-5'!$A$4:$A$8,A10)+SUMIFS('B-5'!$V$13:$V$17,'B-5'!$A$13:$A$17,A10))</f>
        <v>20</v>
      </c>
      <c r="N10" s="18" t="str">
        <f>IF(AND(COUNTIF('G11'!$A$4:$A$8,A10)=0,COUNTIF('G11'!$A$13:$A$17,A10)=0),"",SUMIFS('G11'!$V$4:$V$8,'G11'!$A$4:$A$8,A10)+SUMIFS('G11'!$V$13:$V$17,'G11'!$A$13:$A$17,A10))</f>
        <v/>
      </c>
      <c r="O10" s="18" t="str">
        <f>IF(AND(COUNTIF('G12'!$A$4:$A$8,A10)=0,COUNTIF('G12'!$A$13:$A$17,A10)=0),"",SUMIFS('G12'!$V$4:$V$8,'G12'!$A$4:$A$8,A10)+SUMIFS('G12'!$V$13:$V$17,'G12'!$A$13:$A$17,A10))</f>
        <v/>
      </c>
      <c r="P10" s="18" t="str">
        <f>IF(AND(COUNTIF('G13'!$A$4:$A$8,A10)=0,COUNTIF('G13'!$A$13:$A$17,A10)=0),"",SUMIFS('G13'!$V$4:$V$8,'G13'!$A$4:$A$8,A10)+SUMIFS('G13'!$V$13:$V$17,'G13'!$A$13:$A$17,A10))</f>
        <v/>
      </c>
      <c r="Q10" s="18" t="str">
        <f>IF(AND(COUNTIF('G14'!$A$4:$A$8,A10)=0,COUNTIF('G14'!$A$13:$A$17,A10)=0),"",SUMIFS('G14'!$V$4:$V$8,'G14'!$A$4:$A$8,A10)+SUMIFS('G14'!$V$13:$V$17,'G14'!$A$13:$A$17,A10))</f>
        <v/>
      </c>
      <c r="R10" s="18" t="str">
        <f>IF(AND(COUNTIF('G15'!$A$4:$A$8,A10)=0,COUNTIF('G15'!$A$13:$A$17,A10)=0),"",SUMIFS('G15'!$V$4:$V$8,'G15'!$A$4:$A$8,A10)+SUMIFS('G15'!$V$13:$V$17,'G15'!$A$13:$A$17,A10))</f>
        <v/>
      </c>
    </row>
    <row r="11" spans="1:18" ht="15" customHeight="1">
      <c r="A11" s="22" t="s">
        <v>29</v>
      </c>
      <c r="B11" s="14">
        <f>IF(COUNT(D11:R11)&gt;0,AVERAGE(D11:R11),"")</f>
        <v>26</v>
      </c>
      <c r="C11" s="15">
        <f>IF(COUNT(D11:R11)&gt;0,SUM(D11:R11),"")</f>
        <v>130</v>
      </c>
      <c r="D11" s="19">
        <f>IF(AND(COUNTIF('A-1'!$A$4:$A$8,A11)=0,COUNTIF('A-1'!$A$13:$A$17,A11)=0),"",SUMIFS('A-1'!$V$4:$V$8,'A-1'!$A$4:$A$8,A11)+SUMIFS('A-1'!$V$13:$V$17,'A-1'!$A$13:$A$17,A11))</f>
        <v>40</v>
      </c>
      <c r="E11" s="18" t="str">
        <f>IF(AND(COUNTIF('B-1'!$A$4:$A$8,A11)=0,COUNTIF('B-1'!$A$13:$A$17,A11)=0),"",SUMIFS('B-1'!$V$4:$V$8,'B-1'!$A$4:$A$8,A11)+SUMIFS('B-1'!$V$13:$V$17,'B-1'!$A$13:$A$17,A11))</f>
        <v/>
      </c>
      <c r="F11" s="18" t="str">
        <f>IF(AND(COUNTIF('A-2'!$A$4:$A$8,A11)=0,COUNTIF('A-2'!$A$13:$A$17,A11)=0),"",SUMIFS('A-2'!$V$4:$V$8,'A-2'!$A$4:$A$8,A11)+SUMIFS('A-2'!$V$13:$V$17,'A-2'!$A$13:$A$17,A11))</f>
        <v/>
      </c>
      <c r="G11" s="17">
        <f>IF(AND(COUNTIF('B-2'!$A$4:$A$8,A11)=0,COUNTIF('B-2'!$A$13:$A$17,A11)=0),"",SUMIFS('B-2'!$V$4:$V$8,'B-2'!$A$4:$A$8,A11)+SUMIFS('B-2'!$V$13:$V$17,'B-2'!$A$13:$A$17,A11))</f>
        <v>20</v>
      </c>
      <c r="H11" s="18" t="str">
        <f>IF(AND(COUNTIF('A-3'!$A$4:$A$8,A11)=0,COUNTIF('A-3'!$A$13:$A$17,A11)=0),"",SUMIFS('A-3'!$V$4:$V$8,'A-3'!$A$4:$A$8,A11)+SUMIFS('A-3'!$V$13:$V$17,'A-3'!$A$13:$A$17,A11))</f>
        <v/>
      </c>
      <c r="I11" s="17">
        <f>IF(AND(COUNTIF('B-3'!$A$4:$A$8,A11)=0,COUNTIF('B-3'!$A$13:$A$17,A11)=0),"",SUMIFS('B-3'!$V$4:$V$8,'B-3'!$A$4:$A$8,A11)+SUMIFS('B-3'!$V$13:$V$17,'B-3'!$A$13:$A$17,A11))</f>
        <v>0</v>
      </c>
      <c r="J11" s="18" t="str">
        <f>IF(AND(COUNTIF('A-4'!$A$4:$A$8,A11)=0,COUNTIF('A-4'!$A$13:$A$17,A11)=0),"",SUMIFS('A-4'!$V$4:$V$8,'A-4'!$A$4:$A$8,A11)+SUMIFS('A-4'!$V$13:$V$17,'A-4'!$A$13:$A$17,A11))</f>
        <v/>
      </c>
      <c r="K11" s="17">
        <f>IF(AND(COUNTIF('B-4'!$A$4:$A$8,A11)=0,COUNTIF('B-4'!$A$13:$A$17,A11)=0),"",SUMIFS('B-4'!$V$4:$V$8,'B-4'!$A$4:$A$8,A11)+SUMIFS('B-4'!$V$13:$V$17,'B-4'!$A$13:$A$17,A11))</f>
        <v>10</v>
      </c>
      <c r="L11" s="17">
        <f>IF(AND(COUNTIF('A-5'!$A$4:$A$8,A11)=0,COUNTIF('A-5'!$A$13:$A$17,A11)=0),"",SUMIFS('A-5'!$V$4:$V$8,'A-5'!$A$4:$A$8,A11)+SUMIFS('A-5'!$V$13:$V$17,'A-5'!$A$13:$A$17,A11))</f>
        <v>60</v>
      </c>
      <c r="M11" s="18" t="str">
        <f>IF(AND(COUNTIF('B-5'!$A$4:$A$8,A11)=0,COUNTIF('B-5'!$A$13:$A$17,A11)=0),"",SUMIFS('B-5'!$V$4:$V$8,'B-5'!$A$4:$A$8,A11)+SUMIFS('B-5'!$V$13:$V$17,'B-5'!$A$13:$A$17,A11))</f>
        <v/>
      </c>
      <c r="N11" s="18" t="str">
        <f>IF(AND(COUNTIF('G11'!$A$4:$A$8,A11)=0,COUNTIF('G11'!$A$13:$A$17,A11)=0),"",SUMIFS('G11'!$V$4:$V$8,'G11'!$A$4:$A$8,A11)+SUMIFS('G11'!$V$13:$V$17,'G11'!$A$13:$A$17,A11))</f>
        <v/>
      </c>
      <c r="O11" s="18" t="str">
        <f>IF(AND(COUNTIF('G12'!$A$4:$A$8,A11)=0,COUNTIF('G12'!$A$13:$A$17,A11)=0),"",SUMIFS('G12'!$V$4:$V$8,'G12'!$A$4:$A$8,A11)+SUMIFS('G12'!$V$13:$V$17,'G12'!$A$13:$A$17,A11))</f>
        <v/>
      </c>
      <c r="P11" s="18" t="str">
        <f>IF(AND(COUNTIF('G13'!$A$4:$A$8,A11)=0,COUNTIF('G13'!$A$13:$A$17,A11)=0),"",SUMIFS('G13'!$V$4:$V$8,'G13'!$A$4:$A$8,A11)+SUMIFS('G13'!$V$13:$V$17,'G13'!$A$13:$A$17,A11))</f>
        <v/>
      </c>
      <c r="Q11" s="18" t="str">
        <f>IF(AND(COUNTIF('G14'!$A$4:$A$8,A11)=0,COUNTIF('G14'!$A$13:$A$17,A11)=0),"",SUMIFS('G14'!$V$4:$V$8,'G14'!$A$4:$A$8,A11)+SUMIFS('G14'!$V$13:$V$17,'G14'!$A$13:$A$17,A11))</f>
        <v/>
      </c>
      <c r="R11" s="18" t="str">
        <f>IF(AND(COUNTIF('G15'!$A$4:$A$8,A11)=0,COUNTIF('G15'!$A$13:$A$17,A11)=0),"",SUMIFS('G15'!$V$4:$V$8,'G15'!$A$4:$A$8,A11)+SUMIFS('G15'!$V$13:$V$17,'G15'!$A$13:$A$17,A11))</f>
        <v/>
      </c>
    </row>
    <row r="12" spans="1:18" ht="15" customHeight="1">
      <c r="A12" s="13" t="s">
        <v>22</v>
      </c>
      <c r="B12" s="20">
        <f>IF(COUNT(D12:R12)&gt;0,AVERAGE(D12:R12),"")</f>
        <v>24</v>
      </c>
      <c r="C12" s="21">
        <f>IF(COUNT(D12:R12)&gt;0,SUM(D12:R12),"")</f>
        <v>120</v>
      </c>
      <c r="D12" s="16" t="str">
        <f>IF(AND(COUNTIF('A-1'!$A$4:$A$8,A12)=0,COUNTIF('A-1'!$A$13:$A$17,A12)=0),"",SUMIFS('A-1'!$V$4:$V$8,'A-1'!$A$4:$A$8,A12)+SUMIFS('A-1'!$V$13:$V$17,'A-1'!$A$13:$A$17,A12))</f>
        <v/>
      </c>
      <c r="E12" s="17">
        <f>IF(AND(COUNTIF('B-1'!$A$4:$A$8,A12)=0,COUNTIF('B-1'!$A$13:$A$17,A12)=0),"",SUMIFS('B-1'!$V$4:$V$8,'B-1'!$A$4:$A$8,A12)+SUMIFS('B-1'!$V$13:$V$17,'B-1'!$A$13:$A$17,A12))</f>
        <v>60</v>
      </c>
      <c r="F12" s="18" t="str">
        <f>IF(AND(COUNTIF('A-2'!$A$4:$A$8,A12)=0,COUNTIF('A-2'!$A$13:$A$17,A12)=0),"",SUMIFS('A-2'!$V$4:$V$8,'A-2'!$A$4:$A$8,A12)+SUMIFS('A-2'!$V$13:$V$17,'A-2'!$A$13:$A$17,A12))</f>
        <v/>
      </c>
      <c r="G12" s="17">
        <f>IF(AND(COUNTIF('B-2'!$A$4:$A$8,A12)=0,COUNTIF('B-2'!$A$13:$A$17,A12)=0),"",SUMIFS('B-2'!$V$4:$V$8,'B-2'!$A$4:$A$8,A12)+SUMIFS('B-2'!$V$13:$V$17,'B-2'!$A$13:$A$17,A12))</f>
        <v>20</v>
      </c>
      <c r="H12" s="17">
        <f>IF(AND(COUNTIF('A-3'!$A$4:$A$8,A12)=0,COUNTIF('A-3'!$A$13:$A$17,A12)=0),"",SUMIFS('A-3'!$V$4:$V$8,'A-3'!$A$4:$A$8,A12)+SUMIFS('A-3'!$V$13:$V$17,'A-3'!$A$13:$A$17,A12))</f>
        <v>20</v>
      </c>
      <c r="I12" s="18" t="str">
        <f>IF(AND(COUNTIF('B-3'!$A$4:$A$8,A12)=0,COUNTIF('B-3'!$A$13:$A$17,A12)=0),"",SUMIFS('B-3'!$V$4:$V$8,'B-3'!$A$4:$A$8,A12)+SUMIFS('B-3'!$V$13:$V$17,'B-3'!$A$13:$A$17,A12))</f>
        <v/>
      </c>
      <c r="J12" s="17">
        <f>IF(AND(COUNTIF('A-4'!$A$4:$A$8,A12)=0,COUNTIF('A-4'!$A$13:$A$17,A12)=0),"",SUMIFS('A-4'!$V$4:$V$8,'A-4'!$A$4:$A$8,A12)+SUMIFS('A-4'!$V$13:$V$17,'A-4'!$A$13:$A$17,A12))</f>
        <v>0</v>
      </c>
      <c r="K12" s="18" t="str">
        <f>IF(AND(COUNTIF('B-4'!$A$4:$A$8,A12)=0,COUNTIF('B-4'!$A$13:$A$17,A12)=0),"",SUMIFS('B-4'!$V$4:$V$8,'B-4'!$A$4:$A$8,A12)+SUMIFS('B-4'!$V$13:$V$17,'B-4'!$A$13:$A$17,A12))</f>
        <v/>
      </c>
      <c r="L12" s="17">
        <f>IF(AND(COUNTIF('A-5'!$A$4:$A$8,A12)=0,COUNTIF('A-5'!$A$13:$A$17,A12)=0),"",SUMIFS('A-5'!$V$4:$V$8,'A-5'!$A$4:$A$8,A12)+SUMIFS('A-5'!$V$13:$V$17,'A-5'!$A$13:$A$17,A12))</f>
        <v>20</v>
      </c>
      <c r="M12" s="18" t="str">
        <f>IF(AND(COUNTIF('B-5'!$A$4:$A$8,A12)=0,COUNTIF('B-5'!$A$13:$A$17,A12)=0),"",SUMIFS('B-5'!$V$4:$V$8,'B-5'!$A$4:$A$8,A12)+SUMIFS('B-5'!$V$13:$V$17,'B-5'!$A$13:$A$17,A12))</f>
        <v/>
      </c>
      <c r="N12" s="18" t="str">
        <f>IF(AND(COUNTIF('G11'!$A$4:$A$8,A12)=0,COUNTIF('G11'!$A$13:$A$17,A12)=0),"",SUMIFS('G11'!$V$4:$V$8,'G11'!$A$4:$A$8,A12)+SUMIFS('G11'!$V$13:$V$17,'G11'!$A$13:$A$17,A12))</f>
        <v/>
      </c>
      <c r="O12" s="18" t="str">
        <f>IF(AND(COUNTIF('G12'!$A$4:$A$8,A12)=0,COUNTIF('G12'!$A$13:$A$17,A12)=0),"",SUMIFS('G12'!$V$4:$V$8,'G12'!$A$4:$A$8,A12)+SUMIFS('G12'!$V$13:$V$17,'G12'!$A$13:$A$17,A12))</f>
        <v/>
      </c>
      <c r="P12" s="18" t="str">
        <f>IF(AND(COUNTIF('G13'!$A$4:$A$8,A12)=0,COUNTIF('G13'!$A$13:$A$17,A12)=0),"",SUMIFS('G13'!$V$4:$V$8,'G13'!$A$4:$A$8,A12)+SUMIFS('G13'!$V$13:$V$17,'G13'!$A$13:$A$17,A12))</f>
        <v/>
      </c>
      <c r="Q12" s="18" t="str">
        <f>IF(AND(COUNTIF('G14'!$A$4:$A$8,A12)=0,COUNTIF('G14'!$A$13:$A$17,A12)=0),"",SUMIFS('G14'!$V$4:$V$8,'G14'!$A$4:$A$8,A12)+SUMIFS('G14'!$V$13:$V$17,'G14'!$A$13:$A$17,A12))</f>
        <v/>
      </c>
      <c r="R12" s="18" t="str">
        <f>IF(AND(COUNTIF('G15'!$A$4:$A$8,A12)=0,COUNTIF('G15'!$A$13:$A$17,A12)=0),"",SUMIFS('G15'!$V$4:$V$8,'G15'!$A$4:$A$8,A12)+SUMIFS('G15'!$V$13:$V$17,'G15'!$A$13:$A$17,A12))</f>
        <v/>
      </c>
    </row>
    <row r="13" spans="1:18" ht="15" customHeight="1">
      <c r="A13" s="13" t="s">
        <v>25</v>
      </c>
      <c r="B13" s="23">
        <f>IF(COUNT(D13:R13)&gt;0,AVERAGE(D13:R13),"")</f>
        <v>16</v>
      </c>
      <c r="C13" s="24">
        <f>IF(COUNT(D13:R13)&gt;0,SUM(D13:R13),"")</f>
        <v>80</v>
      </c>
      <c r="D13" s="25">
        <f>IF(AND(COUNTIF('A-1'!$A$4:$A$8,A13)=0,COUNTIF('A-1'!$A$13:$A$17,A13)=0),"",SUMIFS('A-1'!$V$4:$V$8,'A-1'!$A$4:$A$8,A13)+SUMIFS('A-1'!$V$13:$V$17,'A-1'!$A$13:$A$17,A13))</f>
        <v>20</v>
      </c>
      <c r="E13" s="18" t="str">
        <f>IF(AND(COUNTIF('B-1'!$A$4:$A$8,A13)=0,COUNTIF('B-1'!$A$13:$A$17,A13)=0),"",SUMIFS('B-1'!$V$4:$V$8,'B-1'!$A$4:$A$8,A13)+SUMIFS('B-1'!$V$13:$V$17,'B-1'!$A$13:$A$17,A13))</f>
        <v/>
      </c>
      <c r="F13" s="17">
        <f>IF(AND(COUNTIF('A-2'!$A$4:$A$8,A13)=0,COUNTIF('A-2'!$A$13:$A$17,A13)=0),"",SUMIFS('A-2'!$V$4:$V$8,'A-2'!$A$4:$A$8,A13)+SUMIFS('A-2'!$V$13:$V$17,'A-2'!$A$13:$A$17,A13))</f>
        <v>20</v>
      </c>
      <c r="G13" s="18" t="str">
        <f>IF(AND(COUNTIF('B-2'!$A$4:$A$8,A13)=0,COUNTIF('B-2'!$A$13:$A$17,A13)=0),"",SUMIFS('B-2'!$V$4:$V$8,'B-2'!$A$4:$A$8,A13)+SUMIFS('B-2'!$V$13:$V$17,'B-2'!$A$13:$A$17,A13))</f>
        <v/>
      </c>
      <c r="H13" s="17">
        <f>IF(AND(COUNTIF('A-3'!$A$4:$A$8,A13)=0,COUNTIF('A-3'!$A$13:$A$17,A13)=0),"",SUMIFS('A-3'!$V$4:$V$8,'A-3'!$A$4:$A$8,A13)+SUMIFS('A-3'!$V$13:$V$17,'A-3'!$A$13:$A$17,A13))</f>
        <v>0</v>
      </c>
      <c r="I13" s="18" t="str">
        <f>IF(AND(COUNTIF('B-3'!$A$4:$A$8,A13)=0,COUNTIF('B-3'!$A$13:$A$17,A13)=0),"",SUMIFS('B-3'!$V$4:$V$8,'B-3'!$A$4:$A$8,A13)+SUMIFS('B-3'!$V$13:$V$17,'B-3'!$A$13:$A$17,A13))</f>
        <v/>
      </c>
      <c r="J13" s="18" t="str">
        <f>IF(AND(COUNTIF('A-4'!$A$4:$A$8,A13)=0,COUNTIF('A-4'!$A$13:$A$17,A13)=0),"",SUMIFS('A-4'!$V$4:$V$8,'A-4'!$A$4:$A$8,A13)+SUMIFS('A-4'!$V$13:$V$17,'A-4'!$A$13:$A$17,A13))</f>
        <v/>
      </c>
      <c r="K13" s="17">
        <f>IF(AND(COUNTIF('B-4'!$A$4:$A$8,A13)=0,COUNTIF('B-4'!$A$13:$A$17,A13)=0),"",SUMIFS('B-4'!$V$4:$V$8,'B-4'!$A$4:$A$8,A13)+SUMIFS('B-4'!$V$13:$V$17,'B-4'!$A$13:$A$17,A13))</f>
        <v>40</v>
      </c>
      <c r="L13" s="18" t="str">
        <f>IF(AND(COUNTIF('A-5'!$A$4:$A$8,A13)=0,COUNTIF('A-5'!$A$13:$A$17,A13)=0),"",SUMIFS('A-5'!$V$4:$V$8,'A-5'!$A$4:$A$8,A13)+SUMIFS('A-5'!$V$13:$V$17,'A-5'!$A$13:$A$17,A13))</f>
        <v/>
      </c>
      <c r="M13" s="17">
        <f>IF(AND(COUNTIF('B-5'!$A$4:$A$8,A13)=0,COUNTIF('B-5'!$A$13:$A$17,A13)=0),"",SUMIFS('B-5'!$V$4:$V$8,'B-5'!$A$4:$A$8,A13)+SUMIFS('B-5'!$V$13:$V$17,'B-5'!$A$13:$A$17,A13))</f>
        <v>0</v>
      </c>
      <c r="N13" s="18" t="str">
        <f>IF(AND(COUNTIF('G11'!$A$4:$A$8,A13)=0,COUNTIF('G11'!$A$13:$A$17,A13)=0),"",SUMIFS('G11'!$V$4:$V$8,'G11'!$A$4:$A$8,A13)+SUMIFS('G11'!$V$13:$V$17,'G11'!$A$13:$A$17,A13))</f>
        <v/>
      </c>
      <c r="O13" s="18" t="str">
        <f>IF(AND(COUNTIF('G12'!$A$4:$A$8,A13)=0,COUNTIF('G12'!$A$13:$A$17,A13)=0),"",SUMIFS('G12'!$V$4:$V$8,'G12'!$A$4:$A$8,A13)+SUMIFS('G12'!$V$13:$V$17,'G12'!$A$13:$A$17,A13))</f>
        <v/>
      </c>
      <c r="P13" s="18" t="str">
        <f>IF(AND(COUNTIF('G13'!$A$4:$A$8,A13)=0,COUNTIF('G13'!$A$13:$A$17,A13)=0),"",SUMIFS('G13'!$V$4:$V$8,'G13'!$A$4:$A$8,A13)+SUMIFS('G13'!$V$13:$V$17,'G13'!$A$13:$A$17,A13))</f>
        <v/>
      </c>
      <c r="Q13" s="18" t="str">
        <f>IF(AND(COUNTIF('G14'!$A$4:$A$8,A13)=0,COUNTIF('G14'!$A$13:$A$17,A13)=0),"",SUMIFS('G14'!$V$4:$V$8,'G14'!$A$4:$A$8,A13)+SUMIFS('G14'!$V$13:$V$17,'G14'!$A$13:$A$17,A13))</f>
        <v/>
      </c>
      <c r="R13" s="18" t="str">
        <f>IF(AND(COUNTIF('G15'!$A$4:$A$8,A13)=0,COUNTIF('G15'!$A$13:$A$17,A13)=0),"",SUMIFS('G15'!$V$4:$V$8,'G15'!$A$4:$A$8,A13)+SUMIFS('G15'!$V$13:$V$17,'G15'!$A$13:$A$17,A13))</f>
        <v/>
      </c>
    </row>
    <row r="14" spans="1:18" ht="15" customHeight="1">
      <c r="A14" s="13" t="s">
        <v>18</v>
      </c>
      <c r="B14" s="26">
        <f>IF(COUNT(D14:R14)&gt;0,AVERAGE(D14:R14),"")</f>
        <v>8</v>
      </c>
      <c r="C14" s="27">
        <f>IF(COUNT(D14:R14)&gt;0,SUM(D14:R14),"")</f>
        <v>40</v>
      </c>
      <c r="D14" s="30" t="str">
        <f>IF(AND(COUNTIF('A-1'!$A$4:$A$8,A14)=0,COUNTIF('A-1'!$A$13:$A$17,A14)=0),"",SUMIFS('A-1'!$V$4:$V$8,'A-1'!$A$4:$A$8,A14)+SUMIFS('A-1'!$V$13:$V$17,'A-1'!$A$13:$A$17,A14))</f>
        <v/>
      </c>
      <c r="E14" s="17">
        <f>IF(AND(COUNTIF('B-1'!$A$4:$A$8,A14)=0,COUNTIF('B-1'!$A$13:$A$17,A14)=0),"",SUMIFS('B-1'!$V$4:$V$8,'B-1'!$A$4:$A$8,A14)+SUMIFS('B-1'!$V$13:$V$17,'B-1'!$A$13:$A$17,A14))</f>
        <v>0</v>
      </c>
      <c r="F14" s="17">
        <f>IF(AND(COUNTIF('A-2'!$A$4:$A$8,A14)=0,COUNTIF('A-2'!$A$13:$A$17,A14)=0),"",SUMIFS('A-2'!$V$4:$V$8,'A-2'!$A$4:$A$8,A14)+SUMIFS('A-2'!$V$13:$V$17,'A-2'!$A$13:$A$17,A14))</f>
        <v>20</v>
      </c>
      <c r="G14" s="18" t="str">
        <f>IF(AND(COUNTIF('B-2'!$A$4:$A$8,A14)=0,COUNTIF('B-2'!$A$13:$A$17,A14)=0),"",SUMIFS('B-2'!$V$4:$V$8,'B-2'!$A$4:$A$8,A14)+SUMIFS('B-2'!$V$13:$V$17,'B-2'!$A$13:$A$17,A14))</f>
        <v/>
      </c>
      <c r="H14" s="18" t="str">
        <f>IF(AND(COUNTIF('A-3'!$A$4:$A$8,A14)=0,COUNTIF('A-3'!$A$13:$A$17,A14)=0),"",SUMIFS('A-3'!$V$4:$V$8,'A-3'!$A$4:$A$8,A14)+SUMIFS('A-3'!$V$13:$V$17,'A-3'!$A$13:$A$17,A14))</f>
        <v/>
      </c>
      <c r="I14" s="17">
        <f>IF(AND(COUNTIF('B-3'!$A$4:$A$8,A14)=0,COUNTIF('B-3'!$A$13:$A$17,A14)=0),"",SUMIFS('B-3'!$V$4:$V$8,'B-3'!$A$4:$A$8,A14)+SUMIFS('B-3'!$V$13:$V$17,'B-3'!$A$13:$A$17,A14))</f>
        <v>0</v>
      </c>
      <c r="J14" s="17">
        <f>IF(AND(COUNTIF('A-4'!$A$4:$A$8,A14)=0,COUNTIF('A-4'!$A$13:$A$17,A14)=0),"",SUMIFS('A-4'!$V$4:$V$8,'A-4'!$A$4:$A$8,A14)+SUMIFS('A-4'!$V$13:$V$17,'A-4'!$A$13:$A$17,A14))</f>
        <v>0</v>
      </c>
      <c r="K14" s="18" t="str">
        <f>IF(AND(COUNTIF('B-4'!$A$4:$A$8,A14)=0,COUNTIF('B-4'!$A$13:$A$17,A14)=0),"",SUMIFS('B-4'!$V$4:$V$8,'B-4'!$A$4:$A$8,A14)+SUMIFS('B-4'!$V$13:$V$17,'B-4'!$A$13:$A$17,A14))</f>
        <v/>
      </c>
      <c r="L14" s="18" t="str">
        <f>IF(AND(COUNTIF('A-5'!$A$4:$A$8,A14)=0,COUNTIF('A-5'!$A$13:$A$17,A14)=0),"",SUMIFS('A-5'!$V$4:$V$8,'A-5'!$A$4:$A$8,A14)+SUMIFS('A-5'!$V$13:$V$17,'A-5'!$A$13:$A$17,A14))</f>
        <v/>
      </c>
      <c r="M14" s="17">
        <f>IF(AND(COUNTIF('B-5'!$A$4:$A$8,A14)=0,COUNTIF('B-5'!$A$13:$A$17,A14)=0),"",SUMIFS('B-5'!$V$4:$V$8,'B-5'!$A$4:$A$8,A14)+SUMIFS('B-5'!$V$13:$V$17,'B-5'!$A$13:$A$17,A14))</f>
        <v>20</v>
      </c>
      <c r="N14" s="18" t="str">
        <f>IF(AND(COUNTIF('G11'!$A$4:$A$8,A14)=0,COUNTIF('G11'!$A$13:$A$17,A14)=0),"",SUMIFS('G11'!$V$4:$V$8,'G11'!$A$4:$A$8,A14)+SUMIFS('G11'!$V$13:$V$17,'G11'!$A$13:$A$17,A14))</f>
        <v/>
      </c>
      <c r="O14" s="18" t="str">
        <f>IF(AND(COUNTIF('G12'!$A$4:$A$8,A14)=0,COUNTIF('G12'!$A$13:$A$17,A14)=0),"",SUMIFS('G12'!$V$4:$V$8,'G12'!$A$4:$A$8,A14)+SUMIFS('G12'!$V$13:$V$17,'G12'!$A$13:$A$17,A14))</f>
        <v/>
      </c>
      <c r="P14" s="18" t="str">
        <f>IF(AND(COUNTIF('G13'!$A$4:$A$8,A14)=0,COUNTIF('G13'!$A$13:$A$17,A14)=0),"",SUMIFS('G13'!$V$4:$V$8,'G13'!$A$4:$A$8,A14)+SUMIFS('G13'!$V$13:$V$17,'G13'!$A$13:$A$17,A14))</f>
        <v/>
      </c>
      <c r="Q14" s="18" t="str">
        <f>IF(AND(COUNTIF('G14'!$A$4:$A$8,A14)=0,COUNTIF('G14'!$A$13:$A$17,A14)=0),"",SUMIFS('G14'!$V$4:$V$8,'G14'!$A$4:$A$8,A14)+SUMIFS('G14'!$V$13:$V$17,'G14'!$A$13:$A$17,A14))</f>
        <v/>
      </c>
      <c r="R14" s="18" t="str">
        <f>IF(AND(COUNTIF('G15'!$A$4:$A$8,A14)=0,COUNTIF('G15'!$A$13:$A$17,A14)=0),"",SUMIFS('G15'!$V$4:$V$8,'G15'!$A$4:$A$8,A14)+SUMIFS('G15'!$V$13:$V$17,'G15'!$A$13:$A$17,A14))</f>
        <v/>
      </c>
    </row>
    <row r="15" spans="1:18" ht="15" customHeight="1">
      <c r="A15" s="13" t="s">
        <v>20</v>
      </c>
      <c r="B15" s="26">
        <f>IF(COUNT(D15:R15)&gt;0,AVERAGE(D15:R15),"")</f>
        <v>0</v>
      </c>
      <c r="C15" s="27">
        <f>IF(COUNT(D15:R15)&gt;0,SUM(D15:R15),"")</f>
        <v>0</v>
      </c>
      <c r="D15" s="30" t="str">
        <f>IF(AND(COUNTIF('A-1'!$A$4:$A$8,A15)=0,COUNTIF('A-1'!$A$13:$A$17,A15)=0),"",SUMIFS('A-1'!$V$4:$V$8,'A-1'!$A$4:$A$8,A15)+SUMIFS('A-1'!$V$13:$V$17,'A-1'!$A$13:$A$17,A15))</f>
        <v/>
      </c>
      <c r="E15" s="17">
        <f>IF(AND(COUNTIF('B-1'!$A$4:$A$8,A15)=0,COUNTIF('B-1'!$A$13:$A$17,A15)=0),"",SUMIFS('B-1'!$V$4:$V$8,'B-1'!$A$4:$A$8,A15)+SUMIFS('B-1'!$V$13:$V$17,'B-1'!$A$13:$A$17,A15))</f>
        <v>0</v>
      </c>
      <c r="F15" s="17">
        <f>IF(AND(COUNTIF('A-2'!$A$4:$A$8,A15)=0,COUNTIF('A-2'!$A$13:$A$17,A15)=0),"",SUMIFS('A-2'!$V$4:$V$8,'A-2'!$A$4:$A$8,A15)+SUMIFS('A-2'!$V$13:$V$17,'A-2'!$A$13:$A$17,A15))</f>
        <v>0</v>
      </c>
      <c r="G15" s="18" t="str">
        <f>IF(AND(COUNTIF('B-2'!$A$4:$A$8,A15)=0,COUNTIF('B-2'!$A$13:$A$17,A15)=0),"",SUMIFS('B-2'!$V$4:$V$8,'B-2'!$A$4:$A$8,A15)+SUMIFS('B-2'!$V$13:$V$17,'B-2'!$A$13:$A$17,A15))</f>
        <v/>
      </c>
      <c r="H15" s="18" t="str">
        <f>IF(AND(COUNTIF('A-3'!$A$4:$A$8,A15)=0,COUNTIF('A-3'!$A$13:$A$17,A15)=0),"",SUMIFS('A-3'!$V$4:$V$8,'A-3'!$A$4:$A$8,A15)+SUMIFS('A-3'!$V$13:$V$17,'A-3'!$A$13:$A$17,A15))</f>
        <v/>
      </c>
      <c r="I15" s="17">
        <f>IF(AND(COUNTIF('B-3'!$A$4:$A$8,A15)=0,COUNTIF('B-3'!$A$13:$A$17,A15)=0),"",SUMIFS('B-3'!$V$4:$V$8,'B-3'!$A$4:$A$8,A15)+SUMIFS('B-3'!$V$13:$V$17,'B-3'!$A$13:$A$17,A15))</f>
        <v>0</v>
      </c>
      <c r="J15" s="18" t="str">
        <f>IF(AND(COUNTIF('A-4'!$A$4:$A$8,A15)=0,COUNTIF('A-4'!$A$13:$A$17,A15)=0),"",SUMIFS('A-4'!$V$4:$V$8,'A-4'!$A$4:$A$8,A15)+SUMIFS('A-4'!$V$13:$V$17,'A-4'!$A$13:$A$17,A15))</f>
        <v/>
      </c>
      <c r="K15" s="18" t="str">
        <f>IF(AND(COUNTIF('B-4'!$A$4:$A$8,A15)=0,COUNTIF('B-4'!$A$13:$A$17,A15)=0),"",SUMIFS('B-4'!$V$4:$V$8,'B-4'!$A$4:$A$8,A15)+SUMIFS('B-4'!$V$13:$V$17,'B-4'!$A$13:$A$17,A15))</f>
        <v/>
      </c>
      <c r="L15" s="18" t="str">
        <f>IF(AND(COUNTIF('A-5'!$A$4:$A$8,A15)=0,COUNTIF('A-5'!$A$13:$A$17,A15)=0),"",SUMIFS('A-5'!$V$4:$V$8,'A-5'!$A$4:$A$8,A15)+SUMIFS('A-5'!$V$13:$V$17,'A-5'!$A$13:$A$17,A15))</f>
        <v/>
      </c>
      <c r="M15" s="18" t="str">
        <f>IF(AND(COUNTIF('B-5'!$A$4:$A$8,A15)=0,COUNTIF('B-5'!$A$13:$A$17,A15)=0),"",SUMIFS('B-5'!$V$4:$V$8,'B-5'!$A$4:$A$8,A15)+SUMIFS('B-5'!$V$13:$V$17,'B-5'!$A$13:$A$17,A15))</f>
        <v/>
      </c>
      <c r="N15" s="18" t="str">
        <f>IF(AND(COUNTIF('G11'!$A$4:$A$8,A15)=0,COUNTIF('G11'!$A$13:$A$17,A15)=0),"",SUMIFS('G11'!$V$4:$V$8,'G11'!$A$4:$A$8,A15)+SUMIFS('G11'!$V$13:$V$17,'G11'!$A$13:$A$17,A15))</f>
        <v/>
      </c>
      <c r="O15" s="18" t="str">
        <f>IF(AND(COUNTIF('G12'!$A$4:$A$8,A15)=0,COUNTIF('G12'!$A$13:$A$17,A15)=0),"",SUMIFS('G12'!$V$4:$V$8,'G12'!$A$4:$A$8,A15)+SUMIFS('G12'!$V$13:$V$17,'G12'!$A$13:$A$17,A15))</f>
        <v/>
      </c>
      <c r="P15" s="18" t="str">
        <f>IF(AND(COUNTIF('G13'!$A$4:$A$8,A15)=0,COUNTIF('G13'!$A$13:$A$17,A15)=0),"",SUMIFS('G13'!$V$4:$V$8,'G13'!$A$4:$A$8,A15)+SUMIFS('G13'!$V$13:$V$17,'G13'!$A$13:$A$17,A15))</f>
        <v/>
      </c>
      <c r="Q15" s="18" t="str">
        <f>IF(AND(COUNTIF('G14'!$A$4:$A$8,A15)=0,COUNTIF('G14'!$A$13:$A$17,A15)=0),"",SUMIFS('G14'!$V$4:$V$8,'G14'!$A$4:$A$8,A15)+SUMIFS('G14'!$V$13:$V$17,'G14'!$A$13:$A$17,A15))</f>
        <v/>
      </c>
      <c r="R15" s="18" t="str">
        <f>IF(AND(COUNTIF('G15'!$A$4:$A$8,A15)=0,COUNTIF('G15'!$A$13:$A$17,A15)=0),"",SUMIFS('G15'!$V$4:$V$8,'G15'!$A$4:$A$8,A15)+SUMIFS('G15'!$V$13:$V$17,'G15'!$A$13:$A$17,A15))</f>
        <v/>
      </c>
    </row>
    <row r="16" spans="1:18" ht="15" customHeight="1">
      <c r="A16" s="22" t="s">
        <v>31</v>
      </c>
      <c r="B16" s="26">
        <f>IF(COUNT(D16:R16)&gt;0,AVERAGE(D16:R16),"")</f>
        <v>0</v>
      </c>
      <c r="C16" s="27">
        <f>IF(COUNT(D16:R16)&gt;0,SUM(D16:R16),"")</f>
        <v>0</v>
      </c>
      <c r="D16" s="25">
        <f>IF(AND(COUNTIF('A-1'!$A$4:$A$8,A16)=0,COUNTIF('A-1'!$A$13:$A$17,A16)=0),"",SUMIFS('A-1'!$V$4:$V$8,'A-1'!$A$4:$A$8,A16)+SUMIFS('A-1'!$V$13:$V$17,'A-1'!$A$13:$A$17,A16))</f>
        <v>0</v>
      </c>
      <c r="E16" s="18" t="str">
        <f>IF(AND(COUNTIF('B-1'!$A$4:$A$8,A16)=0,COUNTIF('B-1'!$A$13:$A$17,A16)=0),"",SUMIFS('B-1'!$V$4:$V$8,'B-1'!$A$4:$A$8,A16)+SUMIFS('B-1'!$V$13:$V$17,'B-1'!$A$13:$A$17,A16))</f>
        <v/>
      </c>
      <c r="F16" s="18" t="str">
        <f>IF(AND(COUNTIF('A-2'!$A$4:$A$8,A16)=0,COUNTIF('A-2'!$A$13:$A$17,A16)=0),"",SUMIFS('A-2'!$V$4:$V$8,'A-2'!$A$4:$A$8,A16)+SUMIFS('A-2'!$V$13:$V$17,'A-2'!$A$13:$A$17,A16))</f>
        <v/>
      </c>
      <c r="G16" s="17">
        <f>IF(AND(COUNTIF('B-2'!$A$4:$A$8,A16)=0,COUNTIF('B-2'!$A$13:$A$17,A16)=0),"",SUMIFS('B-2'!$V$4:$V$8,'B-2'!$A$4:$A$8,A16)+SUMIFS('B-2'!$V$13:$V$17,'B-2'!$A$13:$A$17,A16))</f>
        <v>0</v>
      </c>
      <c r="H16" s="18" t="str">
        <f>IF(AND(COUNTIF('A-3'!$A$4:$A$8,A16)=0,COUNTIF('A-3'!$A$13:$A$17,A16)=0),"",SUMIFS('A-3'!$V$4:$V$8,'A-3'!$A$4:$A$8,A16)+SUMIFS('A-3'!$V$13:$V$17,'A-3'!$A$13:$A$17,A16))</f>
        <v/>
      </c>
      <c r="I16" s="17">
        <f>IF(AND(COUNTIF('B-3'!$A$4:$A$8,A16)=0,COUNTIF('B-3'!$A$13:$A$17,A16)=0),"",SUMIFS('B-3'!$V$4:$V$8,'B-3'!$A$4:$A$8,A16)+SUMIFS('B-3'!$V$13:$V$17,'B-3'!$A$13:$A$17,A16))</f>
        <v>0</v>
      </c>
      <c r="J16" s="18" t="str">
        <f>IF(AND(COUNTIF('A-4'!$A$4:$A$8,A16)=0,COUNTIF('A-4'!$A$13:$A$17,A16)=0),"",SUMIFS('A-4'!$V$4:$V$8,'A-4'!$A$4:$A$8,A16)+SUMIFS('A-4'!$V$13:$V$17,'A-4'!$A$13:$A$17,A16))</f>
        <v/>
      </c>
      <c r="K16" s="18" t="str">
        <f>IF(AND(COUNTIF('B-4'!$A$4:$A$8,A16)=0,COUNTIF('B-4'!$A$13:$A$17,A16)=0),"",SUMIFS('B-4'!$V$4:$V$8,'B-4'!$A$4:$A$7,A16)+SUMIFS('B-4'!$V$13:$V$17,'B-4'!$A$13:$A$17,A16))</f>
        <v/>
      </c>
      <c r="L16" s="18" t="str">
        <f>IF(AND(COUNTIF('A-5'!$A$4:$A$8,A16)=0,COUNTIF('A-5'!$A$13:$A$17,A16)=0),"",SUMIFS('A-5'!$V$4:$V$8,'A-5'!$A$4:$A$8,A16)+SUMIFS('A-5'!$V$13:$V$17,'A-5'!$A$13:$A$17,A16))</f>
        <v/>
      </c>
      <c r="M16" s="18" t="str">
        <f>IF(AND(COUNTIF('B-5'!$A$4:$A$8,A16)=0,COUNTIF('B-5'!$A$13:$A$17,A16)=0),"",SUMIFS('B-5'!$V$4:$V$8,'B-5'!$A$4:$A$8,A16)+SUMIFS('B-5'!$V$13:$V$17,'B-5'!$A$13:$A$17,A16))</f>
        <v/>
      </c>
      <c r="N16" s="18" t="str">
        <f>IF(AND(COUNTIF('G11'!$A$4:$A$8,A16)=0,COUNTIF('G11'!$A$13:$A$17,A16)=0),"",SUMIFS('G11'!$V$4:$V$8,'G11'!$A$4:$A$8,A16)+SUMIFS('G11'!$V$13:$V$17,'G11'!$A$13:$A$17,A16))</f>
        <v/>
      </c>
      <c r="O16" s="18" t="str">
        <f>IF(AND(COUNTIF('G12'!$A$4:$A$8,A16)=0,COUNTIF('G12'!$A$13:$A$17,A16)=0),"",SUMIFS('G12'!$V$4:$V$8,'G12'!$A$4:$A$8,A16)+SUMIFS('G12'!$V$13:$V$17,'G12'!$A$13:$A$17,A16))</f>
        <v/>
      </c>
      <c r="P16" s="18" t="str">
        <f>IF(AND(COUNTIF('G13'!$A$4:$A$8,A16)=0,COUNTIF('G13'!$A$13:$A$17,A16)=0),"",SUMIFS('G13'!$V$4:$V$8,'G13'!$A$4:$A$8,A16)+SUMIFS('G13'!$V$13:$V$17,'G13'!$A$13:$A$17,A16))</f>
        <v/>
      </c>
      <c r="Q16" s="18" t="str">
        <f>IF(AND(COUNTIF('G14'!$A$4:$A$8,A16)=0,COUNTIF('G14'!$A$13:$A$17,A16)=0),"",SUMIFS('G14'!$V$4:$V$8,'G14'!$A$4:$A$8,A16)+SUMIFS('G14'!$V$13:$V$17,'G14'!$A$13:$A$17,A16))</f>
        <v/>
      </c>
      <c r="R16" s="18" t="str">
        <f>IF(AND(COUNTIF('G15'!$A$4:$A$8,A16)=0,COUNTIF('G15'!$A$13:$A$17,A16)=0),"",SUMIFS('G15'!$V$4:$V$8,'G15'!$A$4:$A$8,A16)+SUMIFS('G15'!$V$13:$V$17,'G15'!$A$13:$A$17,A16))</f>
        <v/>
      </c>
    </row>
    <row r="17" spans="1:18" ht="15.75" customHeight="1">
      <c r="A17" s="22" t="s">
        <v>32</v>
      </c>
      <c r="B17" s="28" t="str">
        <f t="shared" ref="B3:B17" si="0">IF(COUNT(D17:R17)&gt;0,AVERAGE(D17:R17),"")</f>
        <v/>
      </c>
      <c r="C17" s="29" t="str">
        <f t="shared" ref="C3:C17" si="1">IF(COUNT(D17:R17)&gt;0,SUM(D17:R17),"")</f>
        <v/>
      </c>
      <c r="D17" s="30" t="str">
        <f>IF(AND(COUNTIF('A-1'!$A$4:$A$8,A17)=0,COUNTIF('A-1'!$A$13:$A$17,A17)=0),"",SUMIFS('A-1'!$V$4:$V$8,'A-1'!$A$4:$A$8,A17)+SUMIFS('A-1'!$V$13:$V$17,'A-1'!$A$13:$A$17,A17))</f>
        <v/>
      </c>
      <c r="E17" s="18" t="str">
        <f>IF(AND(COUNTIF('B-1'!$A$4:$A$8,A17)=0,COUNTIF('B-1'!$A$13:$A$17,A17)=0),"",SUMIFS('B-1'!$V$4:$V$8,'B-1'!$A$4:$A$8,A17)+SUMIFS('B-1'!$V$13:$V$17,'B-1'!$A$13:$A$17,A17))</f>
        <v/>
      </c>
      <c r="F17" s="18" t="str">
        <f>IF(AND(COUNTIF('A-2'!$A$4:$A$8,A17)=0,COUNTIF('A-2'!$A$13:$A$17,A17)=0),"",SUMIFS('A-2'!$V$4:$V$8,'A-2'!$A$4:$A$8,A17)+SUMIFS('A-2'!$V$13:$V$17,'A-2'!$A$13:$A$17,A17))</f>
        <v/>
      </c>
      <c r="G17" s="18" t="str">
        <f>IF(AND(COUNTIF('B-2'!$A$4:$A$8,A17)=0,COUNTIF('B-2'!$A$13:$A$17,A17)=0),"",SUMIFS('B-2'!$V$4:$V$8,'B-2'!$A$4:$A$8,A17)+SUMIFS('B-2'!$V$13:$V$17,'B-2'!$A$13:$A$17,A17))</f>
        <v/>
      </c>
      <c r="H17" s="18" t="str">
        <f>IF(AND(COUNTIF('A-3'!$A$4:$A$8,A17)=0,COUNTIF('A-3'!$A$13:$A$17,A17)=0),"",SUMIFS('A-3'!$V$4:$V$8,'A-3'!$A$4:$A$8,A17)+SUMIFS('A-3'!$V$13:$V$17,'A-3'!$A$13:$A$17,A17))</f>
        <v/>
      </c>
      <c r="I17" s="18" t="str">
        <f>IF(AND(COUNTIF('B-3'!$A$4:$A$8,A17)=0,COUNTIF('B-3'!$A$13:$A$17,A17)=0),"",SUMIFS('B-3'!$V$4:$V$8,'B-3'!$A$4:$A$8,A17)+SUMIFS('B-3'!$V$13:$V$17,'B-3'!$A$13:$A$17,A17))</f>
        <v/>
      </c>
      <c r="J17" s="18" t="str">
        <f>IF(AND(COUNTIF('A-4'!$A$4:$A$8,A17)=0,COUNTIF('A-4'!$A$13:$A$17,A17)=0),"",SUMIFS('A-4'!$V$4:$V$8,'A-4'!$A$4:$A$8,A17)+SUMIFS('A-4'!$V$13:$V$17,'A-4'!$A$13:$A$17,A17))</f>
        <v/>
      </c>
      <c r="K17" s="18" t="str">
        <f>IF(AND(COUNTIF('B-4'!$A$4:$A$8,A17)=0,COUNTIF('B-4'!$A$13:$A$17,A17)=0),"",SUMIFS('B-4'!$V$4:$V$8,'B-4'!$A$4:$A$7,A17)+SUMIFS('B-4'!$V$13:$V$17,'B-4'!$A$13:$A$17,A17))</f>
        <v/>
      </c>
      <c r="L17" s="18" t="str">
        <f>IF(AND(COUNTIF('A-5'!$A$4:$A$8,A17)=0,COUNTIF('A-5'!$A$13:$A$17,A17)=0),"",SUMIFS('A-5'!$V$4:$V$8,'A-5'!$A$4:$A$8,A17)+SUMIFS('A-5'!$V$13:$V$17,'A-5'!$A$13:$A$17,A17))</f>
        <v/>
      </c>
      <c r="M17" s="18" t="str">
        <f>IF(AND(COUNTIF('B-5'!$A$4:$A$8,A17)=0,COUNTIF('B-5'!$A$13:$A$17,A17)=0),"",SUMIFS('B-5'!$V$4:$V$8,'B-5'!$A$4:$A$8,A17)+SUMIFS('B-5'!$V$13:$V$17,'B-5'!$A$13:$A$17,A17))</f>
        <v/>
      </c>
      <c r="N17" s="18" t="str">
        <f>IF(AND(COUNTIF('G11'!$A$4:$A$8,A17)=0,COUNTIF('G11'!$A$13:$A$17,A17)=0),"",SUMIFS('G11'!$V$4:$V$8,'G11'!$A$4:$A$8,A17)+SUMIFS('G11'!$V$13:$V$17,'G11'!$A$13:$A$17,A17))</f>
        <v/>
      </c>
      <c r="O17" s="18" t="str">
        <f>IF(AND(COUNTIF('G12'!$A$4:$A$8,A17)=0,COUNTIF('G12'!$A$13:$A$17,A17)=0),"",SUMIFS('G12'!$V$4:$V$8,'G12'!$A$4:$A$8,A17)+SUMIFS('G12'!$V$13:$V$17,'G12'!$A$13:$A$17,A17))</f>
        <v/>
      </c>
      <c r="P17" s="18" t="str">
        <f>IF(AND(COUNTIF('G13'!$A$4:$A$8,A17)=0,COUNTIF('G13'!$A$13:$A$17,A17)=0),"",SUMIFS('G13'!$V$4:$V$8,'G13'!$A$4:$A$8,A17)+SUMIFS('G13'!$V$13:$V$17,'G13'!$A$13:$A$17,A17))</f>
        <v/>
      </c>
      <c r="Q17" s="18" t="str">
        <f>IF(AND(COUNTIF('G14'!$A$4:$A$8,A17)=0,COUNTIF('G14'!$A$13:$A$17,A17)=0),"",SUMIFS('G14'!$V$4:$V$8,'G14'!$A$4:$A$8,A17)+SUMIFS('G14'!$V$13:$V$17,'G14'!$A$13:$A$17,A17))</f>
        <v/>
      </c>
      <c r="R17" s="18" t="str">
        <f>IF(AND(COUNTIF('G15'!$A$4:$A$8,A17)=0,COUNTIF('G15'!$A$13:$A$17,A17)=0),"",SUMIFS('G15'!$V$4:$V$8,'G15'!$A$4:$A$8,A17)+SUMIFS('G15'!$V$13:$V$17,'G15'!$A$13:$A$17,A17))</f>
        <v/>
      </c>
    </row>
    <row r="18" spans="1:18" ht="15" customHeight="1">
      <c r="A18" s="31"/>
      <c r="B18" s="32"/>
      <c r="C18" s="32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15" customHeight="1">
      <c r="A19" s="5" t="s">
        <v>33</v>
      </c>
      <c r="B19" s="33"/>
      <c r="C19" s="33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15" customHeight="1">
      <c r="A20" s="34"/>
      <c r="B20" s="35" t="s">
        <v>34</v>
      </c>
      <c r="C20" s="36" t="s">
        <v>2</v>
      </c>
      <c r="D20" s="37" t="s">
        <v>3</v>
      </c>
      <c r="E20" s="12" t="s">
        <v>4</v>
      </c>
      <c r="F20" s="12" t="s">
        <v>5</v>
      </c>
      <c r="G20" s="12" t="s">
        <v>6</v>
      </c>
      <c r="H20" s="12" t="s">
        <v>7</v>
      </c>
      <c r="I20" s="12" t="s">
        <v>8</v>
      </c>
      <c r="J20" s="12" t="s">
        <v>9</v>
      </c>
      <c r="K20" s="12" t="s">
        <v>10</v>
      </c>
      <c r="L20" s="12" t="s">
        <v>11</v>
      </c>
      <c r="M20" s="12" t="s">
        <v>12</v>
      </c>
      <c r="N20" s="12" t="s">
        <v>13</v>
      </c>
      <c r="O20" s="12" t="s">
        <v>14</v>
      </c>
      <c r="P20" s="12" t="s">
        <v>15</v>
      </c>
      <c r="Q20" s="12" t="s">
        <v>16</v>
      </c>
      <c r="R20" s="12" t="s">
        <v>17</v>
      </c>
    </row>
    <row r="21" spans="1:18" ht="15" customHeight="1">
      <c r="A21" s="13" t="s">
        <v>35</v>
      </c>
      <c r="B21" s="26">
        <f t="shared" ref="B21:B35" si="2">IF(COUNT(D21:R21)&gt;0,AVERAGE(D21:R21),"")</f>
        <v>138</v>
      </c>
      <c r="C21" s="27">
        <f t="shared" ref="C21:C35" si="3">IF(COUNT(D21:R21)&gt;0,SUM(D21:R21),"")</f>
        <v>690</v>
      </c>
      <c r="D21" s="25">
        <f>IF(AND(COUNTIF('A-1'!$A$3,A21)=0,COUNTIF('A-1'!$A$12,A21)=0),"",SUMIFS('A-1'!$V$9,'A-1'!$A$3,A21)+SUMIFS('A-1'!$V$18,'A-1'!$A$12,A21))</f>
        <v>210</v>
      </c>
      <c r="E21" s="18" t="str">
        <f>IF(AND(COUNTIF('B-1'!$A$3,A21)=0,COUNTIF('B-1'!$A$12,A21)=0),"",SUMIFS('B-1'!$V$9,'B-1'!$A$3,A21)+SUMIFS('B-1'!$V$18,'B-1'!$A$12,A21))</f>
        <v/>
      </c>
      <c r="F21" s="18" t="str">
        <f>IF(AND(COUNTIF('A-2'!$A$3,A21)=0,COUNTIF('A-2'!$A$12,A21)=0),"",SUMIFS('A-2'!$V$9,'A-2'!$A$3,A21)+SUMIFS('A-2'!$V$18,'A-2'!$A$12,A21))</f>
        <v/>
      </c>
      <c r="G21" s="17">
        <f>IF(AND(COUNTIF('B-2'!$A$3,A21)=0,COUNTIF('B-2'!$A$12,A21)=0),"",SUMIFS('B-2'!$V$9,'B-2'!$A$3,A21)+SUMIFS('B-2'!$V$18,'B-2'!$A$12,A21))</f>
        <v>120</v>
      </c>
      <c r="H21" s="18" t="str">
        <f>IF(AND(COUNTIF('A-3'!$A$3,A21)=0,COUNTIF('A-3'!$A$12,A21)=0),"",SUMIFS('A-3'!$V$9,'A-3'!$A$3,A21)+SUMIFS('A-3'!$V$18,'A-3'!$A$12,A21))</f>
        <v/>
      </c>
      <c r="I21" s="17">
        <f>IF(AND(COUNTIF('B-3'!$A$3,A21)=0,COUNTIF('B-3'!$A$12,A21)=0),"",SUMIFS('B-3'!$V$9,'B-3'!$A$3,A21)+SUMIFS('B-3'!$V$18,'B-3'!$A$12,A21))</f>
        <v>120</v>
      </c>
      <c r="J21" s="18" t="str">
        <f>IF(AND(COUNTIF('A-4'!$A$3,A21)=0,COUNTIF('A-4'!$A$12,A21)=0),"",SUMIFS('A-4'!$V$9,'A-4'!$A$3,A21)+SUMIFS('A-4'!$V$18,'A-4'!$A$12,A21))</f>
        <v/>
      </c>
      <c r="K21" s="17">
        <f>IF(AND(COUNTIF('B-4'!$A$3,A21)=0,COUNTIF('B-4'!$A$12,A21)=0),"",SUMIFS('B-4'!$V$9,'B-4'!$A$3,A21)+SUMIFS('B-4'!$V$18,'B-4'!$A$12,A21))</f>
        <v>90</v>
      </c>
      <c r="L21" s="17">
        <f>IF(AND(COUNTIF('A-5'!$A$3,A21)=0,COUNTIF('A-5'!$A$12,A21)=0),"",SUMIFS('A-5'!$V$9,'A-5'!$A$3,A21)+SUMIFS('A-5'!$V$18,'A-5'!$A$12,A21))</f>
        <v>150</v>
      </c>
      <c r="M21" s="18" t="str">
        <f>IF(AND(COUNTIF('B-5'!$A$3,A21)=0,COUNTIF('B-5'!$A$12,A21)=0),"",SUMIFS('B-5'!$V$9,'B-5'!$A$3,A21)+SUMIFS('B-5'!$V$18,'B-5'!$A$12,A21))</f>
        <v/>
      </c>
      <c r="N21" s="18" t="str">
        <f>IF(AND(COUNTIF('G11'!$A$3,A21)=0,COUNTIF('G11'!$A$12,A21)=0),"",SUMIFS('G11'!$V$9,'G11'!$A$3,A21)+SUMIFS('G11'!$V$18,'G11'!$A$12,A21))</f>
        <v/>
      </c>
      <c r="O21" s="18" t="str">
        <f>IF(AND(COUNTIF('G12'!$A$3,A21)=0,COUNTIF('G12'!$A$12,A21)=0),"",SUMIFS('G12'!$V$9,'G12'!$A$3,A21)+SUMIFS('G12'!$V$18,'G12'!$A$12,A21))</f>
        <v/>
      </c>
      <c r="P21" s="18" t="str">
        <f>IF(AND(COUNTIF('G13'!$A$3,A21)=0,COUNTIF('G13'!$A$12,A21)=0),"",SUMIFS('G13'!$V$9,'G13'!$A$3,A21)+SUMIFS('G13'!$V$18,'G13'!$A$12,A21))</f>
        <v/>
      </c>
      <c r="Q21" s="18" t="str">
        <f>IF(AND(COUNTIF('G14'!$A$3,A21)=0,COUNTIF('G14'!$A$12,A21)=0),"",SUMIFS('G14'!$V$9,'G14'!$A$3,A21)+SUMIFS('G14'!$V$18,'G14'!$A$12,A21))</f>
        <v/>
      </c>
      <c r="R21" s="18" t="str">
        <f>IF(AND(COUNTIF('G15'!$A$3,A21)=0,COUNTIF('G15'!$A$12,A21)=0),"",SUMIFS('G15'!$V$9,'G15'!$A$3,A21)+SUMIFS('G15'!$V$18,'G15'!$A$12,A21))</f>
        <v/>
      </c>
    </row>
    <row r="22" spans="1:18" ht="15" customHeight="1">
      <c r="A22" s="13" t="s">
        <v>36</v>
      </c>
      <c r="B22" s="26">
        <f t="shared" si="2"/>
        <v>152</v>
      </c>
      <c r="C22" s="27">
        <f t="shared" si="3"/>
        <v>760</v>
      </c>
      <c r="D22" s="30" t="str">
        <f>IF(AND(COUNTIF('A-1'!$A$3,A22)=0,COUNTIF('A-1'!$A$12,A22)=0),"",SUMIFS('A-1'!$V$9,'A-1'!$A$3,A22)+SUMIFS('A-1'!$V$18,'A-1'!$A$12,A22))</f>
        <v/>
      </c>
      <c r="E22" s="17">
        <f>IF(AND(COUNTIF('B-1'!$A$3,A22)=0,COUNTIF('B-1'!$A$12,A22)=0),"",SUMIFS('B-1'!$V$9,'B-1'!$A$3,A22)+SUMIFS('B-1'!$V$18,'B-1'!$A$12,A22))</f>
        <v>100</v>
      </c>
      <c r="F22" s="17">
        <f>IF(AND(COUNTIF('A-2'!$A$3,A22)=0,COUNTIF('A-2'!$A$12,A22)=0),"",SUMIFS('A-2'!$V$9,'A-2'!$A$3,A22)+SUMIFS('A-2'!$V$18,'A-2'!$A$12,A22))</f>
        <v>180</v>
      </c>
      <c r="G22" s="18" t="str">
        <f>IF(AND(COUNTIF('B-2'!$A$3,A22)=0,COUNTIF('B-2'!$A$12,A22)=0),"",SUMIFS('B-2'!$V$9,'B-2'!$A$3,A22)+SUMIFS('B-2'!$V$18,'B-2'!$A$12,A22))</f>
        <v/>
      </c>
      <c r="H22" s="18" t="str">
        <f>IF(AND(COUNTIF('A-3'!$A$3,A22)=0,COUNTIF('A-3'!$A$12,A22)=0),"",SUMIFS('A-3'!$V$9,'A-3'!$A$3,A22)+SUMIFS('A-3'!$V$18,'A-3'!$A$12,A22))</f>
        <v/>
      </c>
      <c r="I22" s="17">
        <f>IF(AND(COUNTIF('B-3'!$A$3,A22)=0,COUNTIF('B-3'!$A$12,A22)=0),"",SUMIFS('B-3'!$V$9,'B-3'!$A$3,A22)+SUMIFS('B-3'!$V$18,'B-3'!$A$12,A22))</f>
        <v>180</v>
      </c>
      <c r="J22" s="17">
        <f>IF(AND(COUNTIF('A-4'!$A$3,A22)=0,COUNTIF('A-4'!$A$12,A22)=0),"",SUMIFS('A-4'!$V$9,'A-4'!$A$3,A22)+SUMIFS('A-4'!$V$18,'A-4'!$A$12,A22))</f>
        <v>120</v>
      </c>
      <c r="K22" s="18" t="str">
        <f>IF(AND(COUNTIF('B-4'!$A$3,A22)=0,COUNTIF('B-4'!$A$12,A22)=0),"",SUMIFS('B-4'!$V$9,'B-4'!$A$3,A22)+SUMIFS('B-4'!$V$18,'B-4'!$A$12,A22))</f>
        <v/>
      </c>
      <c r="L22" s="18" t="str">
        <f>IF(AND(COUNTIF('A-5'!$A$3,A22)=0,COUNTIF('A-5'!$A$12,A22)=0),"",SUMIFS('A-5'!$V$9,'A-5'!$A$3,A22)+SUMIFS('A-5'!$V$18,'A-5'!$A$12,A22))</f>
        <v/>
      </c>
      <c r="M22" s="17">
        <f>IF(AND(COUNTIF('B-5'!$A$3,A22)=0,COUNTIF('B-5'!$A$12,A22)=0),"",SUMIFS('B-5'!$V$9,'B-5'!$A$3,A22)+SUMIFS('B-5'!$V$18,'B-5'!$A$12,A22))</f>
        <v>180</v>
      </c>
      <c r="N22" s="18" t="str">
        <f>IF(AND(COUNTIF('G11'!$A$3,A22)=0,COUNTIF('G11'!$A$12,A22)=0),"",SUMIFS('G11'!$V$9,'G11'!$A$3,A22)+SUMIFS('G11'!$V$18,'G11'!$A$12,A22))</f>
        <v/>
      </c>
      <c r="O22" s="18" t="str">
        <f>IF(AND(COUNTIF('G12'!$A$3,A22)=0,COUNTIF('G12'!$A$12,A22)=0),"",SUMIFS('G12'!$V$9,'G12'!$A$3,A22)+SUMIFS('G12'!$V$18,'G12'!$A$12,A22))</f>
        <v/>
      </c>
      <c r="P22" s="18" t="str">
        <f>IF(AND(COUNTIF('G13'!$A$3,A22)=0,COUNTIF('G13'!$A$12,A22)=0),"",SUMIFS('G13'!$V$9,'G13'!$A$3,A22)+SUMIFS('G13'!$V$18,'G13'!$A$12,A22))</f>
        <v/>
      </c>
      <c r="Q22" s="18" t="str">
        <f>IF(AND(COUNTIF('G14'!$A$3,A22)=0,COUNTIF('G14'!$A$12,A22)=0),"",SUMIFS('G14'!$V$9,'G14'!$A$3,A22)+SUMIFS('G14'!$V$18,'G14'!$A$12,A22))</f>
        <v/>
      </c>
      <c r="R22" s="18" t="str">
        <f>IF(AND(COUNTIF('G15'!$A$3,A22)=0,COUNTIF('G15'!$A$12,A22)=0),"",SUMIFS('G15'!$V$9,'G15'!$A$3,A22)+SUMIFS('G15'!$V$18,'G15'!$A$12,A22))</f>
        <v/>
      </c>
    </row>
    <row r="23" spans="1:18" ht="15" customHeight="1">
      <c r="A23" s="13" t="s">
        <v>37</v>
      </c>
      <c r="B23" s="26">
        <f t="shared" si="2"/>
        <v>104</v>
      </c>
      <c r="C23" s="27">
        <f t="shared" si="3"/>
        <v>520</v>
      </c>
      <c r="D23" s="25">
        <f>IF(AND(COUNTIF('A-1'!$A$3,A23)=0,COUNTIF('A-1'!$A$12,A23)=0),"",SUMIFS('A-1'!$V$9,'A-1'!$A$3,A23)+SUMIFS('A-1'!$V$18,'A-1'!$A$12,A23))</f>
        <v>50</v>
      </c>
      <c r="E23" s="18" t="str">
        <f>IF(AND(COUNTIF('B-1'!$A$3,A23)=0,COUNTIF('B-1'!$A$12,A23)=0),"",SUMIFS('B-1'!$V$9,'B-1'!$A$3,A23)+SUMIFS('B-1'!$V$18,'B-1'!$A$12,A23))</f>
        <v/>
      </c>
      <c r="F23" s="17">
        <f>IF(AND(COUNTIF('A-2'!$A$3,A23)=0,COUNTIF('A-2'!$A$12,A23)=0),"",SUMIFS('A-2'!$V$9,'A-2'!$A$3,A23)+SUMIFS('A-2'!$V$18,'A-2'!$A$12,A23))</f>
        <v>170</v>
      </c>
      <c r="G23" s="18" t="str">
        <f>IF(AND(COUNTIF('B-2'!$A$3,A23)=0,COUNTIF('B-2'!$A$12,A23)=0),"",SUMIFS('B-2'!$V$9,'B-2'!$A$3,A23)+SUMIFS('B-2'!$V$18,'B-2'!$A$12,A23))</f>
        <v/>
      </c>
      <c r="H23" s="17">
        <f>IF(AND(COUNTIF('A-3'!$A$3,A23)=0,COUNTIF('A-3'!$A$12,A23)=0),"",SUMIFS('A-3'!$V$9,'A-3'!$A$3,A23)+SUMIFS('A-3'!$V$18,'A-3'!$A$12,A23))</f>
        <v>150</v>
      </c>
      <c r="I23" s="18" t="str">
        <f>IF(AND(COUNTIF('B-3'!$A$3,A23)=0,COUNTIF('B-3'!$A$12,A23)=0),"",SUMIFS('B-3'!$V$9,'B-3'!$A$3,A23)+SUMIFS('B-3'!$V$18,'B-3'!$A$12,A23))</f>
        <v/>
      </c>
      <c r="J23" s="18" t="str">
        <f>IF(AND(COUNTIF('A-4'!$A$3,A23)=0,COUNTIF('A-4'!$A$12,A23)=0),"",SUMIFS('A-4'!$V$9,'A-4'!$A$3,A23)+SUMIFS('A-4'!$V$18,'A-4'!$A$12,A23))</f>
        <v/>
      </c>
      <c r="K23" s="17">
        <f>IF(AND(COUNTIF('B-4'!$A$3,A23)=0,COUNTIF('B-4'!$A$12,A23)=0),"",SUMIFS('B-4'!$V$9,'B-4'!$A$3,A23)+SUMIFS('B-4'!$V$18,'B-4'!$A$12,A23))</f>
        <v>70</v>
      </c>
      <c r="L23" s="18" t="str">
        <f>IF(AND(COUNTIF('A-5'!$A$3,A23)=0,COUNTIF('A-5'!$A$12,A23)=0),"",SUMIFS('A-5'!$V$9,'A-5'!$A$3,A23)+SUMIFS('A-5'!$V$18,'A-5'!$A$12,A23))</f>
        <v/>
      </c>
      <c r="M23" s="17">
        <f>IF(AND(COUNTIF('B-5'!$A$3,A23)=0,COUNTIF('B-5'!$A$12,A23)=0),"",SUMIFS('B-5'!$V$9,'B-5'!$A$3,A23)+SUMIFS('B-5'!$V$18,'B-5'!$A$12,A23))</f>
        <v>80</v>
      </c>
      <c r="N23" s="18" t="str">
        <f>IF(AND(COUNTIF('G11'!$A$3,A23)=0,COUNTIF('G11'!$A$12,A23)=0),"",SUMIFS('G11'!$V$9,'G11'!$A$3,A23)+SUMIFS('G11'!$V$18,'G11'!$A$12,A23))</f>
        <v/>
      </c>
      <c r="O23" s="18" t="str">
        <f>IF(AND(COUNTIF('G12'!$A$3,A23)=0,COUNTIF('G12'!$A$12,A23)=0),"",SUMIFS('G12'!$V$9,'G12'!$A$3,A23)+SUMIFS('G12'!$V$18,'G12'!$A$12,A23))</f>
        <v/>
      </c>
      <c r="P23" s="18" t="str">
        <f>IF(AND(COUNTIF('G13'!$A$3,A23)=0,COUNTIF('G13'!$A$12,A23)=0),"",SUMIFS('G13'!$V$9,'G13'!$A$3,A23)+SUMIFS('G13'!$V$18,'G13'!$A$12,A23))</f>
        <v/>
      </c>
      <c r="Q23" s="18" t="str">
        <f>IF(AND(COUNTIF('G14'!$A$3,A23)=0,COUNTIF('G14'!$A$12,A23)=0),"",SUMIFS('G14'!$V$9,'G14'!$A$3,A23)+SUMIFS('G14'!$V$18,'G14'!$A$12,A23))</f>
        <v/>
      </c>
      <c r="R23" s="18" t="str">
        <f>IF(AND(COUNTIF('G15'!$A$3,A23)=0,COUNTIF('G15'!$A$12,A23)=0),"",SUMIFS('G15'!$V$9,'G15'!$A$3,A23)+SUMIFS('G15'!$V$18,'G15'!$A$12,A23))</f>
        <v/>
      </c>
    </row>
    <row r="24" spans="1:18" ht="15" customHeight="1">
      <c r="A24" s="13" t="s">
        <v>38</v>
      </c>
      <c r="B24" s="26">
        <f t="shared" si="2"/>
        <v>182</v>
      </c>
      <c r="C24" s="27">
        <f t="shared" si="3"/>
        <v>910</v>
      </c>
      <c r="D24" s="30" t="str">
        <f>IF(AND(COUNTIF('A-1'!$A$3,A24)=0,COUNTIF('A-1'!$A$12,A24)=0),"",SUMIFS('A-1'!$V$9,'A-1'!$A$3,A24)+SUMIFS('A-1'!$V$18,'A-1'!$A$12,A24))</f>
        <v/>
      </c>
      <c r="E24" s="17">
        <f>IF(AND(COUNTIF('B-1'!$A$3,A24)=0,COUNTIF('B-1'!$A$12,A24)=0),"",SUMIFS('B-1'!$V$9,'B-1'!$A$3,A24)+SUMIFS('B-1'!$V$18,'B-1'!$A$12,A24))</f>
        <v>220</v>
      </c>
      <c r="F24" s="18" t="str">
        <f>IF(AND(COUNTIF('A-2'!$A$3,A24)=0,COUNTIF('A-2'!$A$12,A24)=0),"",SUMIFS('A-2'!$V$9,'A-2'!$A$3,A24)+SUMIFS('A-2'!$V$18,'A-2'!$A$12,A24))</f>
        <v/>
      </c>
      <c r="G24" s="17">
        <f>IF(AND(COUNTIF('B-2'!$A$3,A24)=0,COUNTIF('B-2'!$A$12,A24)=0),"",SUMIFS('B-2'!$V$9,'B-2'!$A$3,A24)+SUMIFS('B-2'!$V$18,'B-2'!$A$12,A24))</f>
        <v>180</v>
      </c>
      <c r="H24" s="17">
        <f>IF(AND(COUNTIF('A-3'!$A$3,A24)=0,COUNTIF('A-3'!$A$12,A24)=0),"",SUMIFS('A-3'!$V$9,'A-3'!$A$3,A24)+SUMIFS('A-3'!$V$18,'A-3'!$A$12,A24))</f>
        <v>200</v>
      </c>
      <c r="I24" s="18" t="str">
        <f>IF(AND(COUNTIF('B-3'!$A$3,A24)=0,COUNTIF('B-3'!$A$12,A24)=0),"",SUMIFS('B-3'!$V$9,'B-3'!$A$3,A24)+SUMIFS('B-3'!$V$18,'B-3'!$A$12,A24))</f>
        <v/>
      </c>
      <c r="J24" s="17">
        <f>IF(AND(COUNTIF('A-4'!$A$3,A24)=0,COUNTIF('A-4'!$A$12,A24)=0),"",SUMIFS('A-4'!$V$9,'A-4'!$A$3,A24)+SUMIFS('A-4'!$V$18,'A-4'!$A$12,A24))</f>
        <v>110</v>
      </c>
      <c r="K24" s="18" t="str">
        <f>IF(AND(COUNTIF('B-4'!$A$3,A24)=0,COUNTIF('B-4'!$A$12,A24)=0),"",SUMIFS('B-4'!$V$9,'B-4'!$A$3,A24)+SUMIFS('B-4'!$V$18,'B-4'!$A$12,A24))</f>
        <v/>
      </c>
      <c r="L24" s="17">
        <f>IF(AND(COUNTIF('A-5'!$A$3,A24)=0,COUNTIF('A-5'!$A$12,A24)=0),"",SUMIFS('A-5'!$V$9,'A-5'!$A$3,A24)+SUMIFS('A-5'!$V$18,'A-5'!$A$12,A24))</f>
        <v>200</v>
      </c>
      <c r="M24" s="18" t="str">
        <f>IF(AND(COUNTIF('B-5'!$A$3,A24)=0,COUNTIF('B-5'!$A$12,A24)=0),"",SUMIFS('B-5'!$V$9,'B-5'!$A$3,A24)+SUMIFS('B-5'!$V$18,'B-5'!$A$12,A24))</f>
        <v/>
      </c>
      <c r="N24" s="18" t="str">
        <f>IF(AND(COUNTIF('G11'!$A$3,A24)=0,COUNTIF('G11'!$A$12,A24)=0),"",SUMIFS('G11'!$V$9,'G11'!$A$3,A24)+SUMIFS('G11'!$V$18,'G11'!$A$12,A24))</f>
        <v/>
      </c>
      <c r="O24" s="18" t="str">
        <f>IF(AND(COUNTIF('G12'!$A$3,A24)=0,COUNTIF('G12'!$A$12,A24)=0),"",SUMIFS('G12'!$V$9,'G12'!$A$3,A24)+SUMIFS('G12'!$V$18,'G12'!$A$12,A24))</f>
        <v/>
      </c>
      <c r="P24" s="18" t="str">
        <f>IF(AND(COUNTIF('G13'!$A$3,A24)=0,COUNTIF('G13'!$A$12,A24)=0),"",SUMIFS('G13'!$V$9,'G13'!$A$3,A24)+SUMIFS('G13'!$V$18,'G13'!$A$12,A24))</f>
        <v/>
      </c>
      <c r="Q24" s="18" t="str">
        <f>IF(AND(COUNTIF('G14'!$A$3,A24)=0,COUNTIF('G14'!$A$12,A24)=0),"",SUMIFS('G14'!$V$9,'G14'!$A$3,A24)+SUMIFS('G14'!$V$18,'G14'!$A$12,A24))</f>
        <v/>
      </c>
      <c r="R24" s="18" t="str">
        <f>IF(AND(COUNTIF('G15'!$A$3,A24)=0,COUNTIF('G15'!$A$12,A24)=0),"",SUMIFS('G15'!$V$9,'G15'!$A$3,A24)+SUMIFS('G15'!$V$18,'G15'!$A$12,A24))</f>
        <v/>
      </c>
    </row>
    <row r="25" spans="1:18" ht="15" customHeight="1">
      <c r="A25" s="13" t="s">
        <v>39</v>
      </c>
      <c r="B25" s="38" t="str">
        <f t="shared" si="2"/>
        <v/>
      </c>
      <c r="C25" s="39" t="str">
        <f t="shared" si="3"/>
        <v/>
      </c>
      <c r="D25" s="30" t="str">
        <f>IF(AND(COUNTIF('A-1'!$A$3,A25)=0,COUNTIF('A-1'!$A$12,A25)=0),"",SUMIFS('A-1'!$V$9,'A-1'!$A$3,A25)+SUMIFS('A-1'!$V$18,'A-1'!$A$12,A25))</f>
        <v/>
      </c>
      <c r="E25" s="18" t="str">
        <f>IF(AND(COUNTIF('B-1'!$A$3,A25)=0,COUNTIF('B-1'!$A$12,A25)=0),"",SUMIFS('B-1'!$V$9,'B-1'!$A$3,A25)+SUMIFS('B-1'!$V$18,'B-1'!$A$12,A25))</f>
        <v/>
      </c>
      <c r="F25" s="18" t="str">
        <f>IF(AND(COUNTIF('A-2'!$A$3,A25)=0,COUNTIF('A-2'!$A$12,A25)=0),"",SUMIFS('A-2'!$V$9,'A-2'!$A$3,A25)+SUMIFS('A-2'!$V$18,'A-2'!$A$12,A25))</f>
        <v/>
      </c>
      <c r="G25" s="18" t="str">
        <f>IF(AND(COUNTIF('B-2'!$A$3,A25)=0,COUNTIF('B-2'!$A$12,A25)=0),"",SUMIFS('B-2'!$V$9,'B-2'!$A$3,A25)+SUMIFS('B-2'!$V$18,'B-2'!$A$12,A25))</f>
        <v/>
      </c>
      <c r="H25" s="18" t="str">
        <f>IF(AND(COUNTIF('A-3'!$A$3,A25)=0,COUNTIF('A-3'!$A$12,A25)=0),"",SUMIFS('A-3'!$V$9,'A-3'!$A$3,A25)+SUMIFS('A-3'!$V$18,'A-3'!$A$12,A25))</f>
        <v/>
      </c>
      <c r="I25" s="18" t="str">
        <f>IF(AND(COUNTIF('B-3'!$A$3,A25)=0,COUNTIF('B-3'!$A$12,A25)=0),"",SUMIFS('B-3'!$V$9,'B-3'!$A$3,A25)+SUMIFS('B-3'!$V$18,'B-3'!$A$12,A25))</f>
        <v/>
      </c>
      <c r="J25" s="18" t="str">
        <f>IF(AND(COUNTIF('A-4'!$A$3,A25)=0,COUNTIF('A-4'!$A$12,A25)=0),"",SUMIFS('A-4'!$V$9,'A-4'!$A$3,A25)+SUMIFS('A-4'!$V$18,'A-4'!$A$12,A25))</f>
        <v/>
      </c>
      <c r="K25" s="18" t="str">
        <f>IF(AND(COUNTIF('B-4'!$A$3,A25)=0,COUNTIF('B-4'!$A$12,A25)=0),"",SUMIFS('B-4'!$V$9,'B-4'!$A$3,A25)+SUMIFS('B-4'!$V$18,'B-4'!$A$12,A25))</f>
        <v/>
      </c>
      <c r="L25" s="18" t="str">
        <f>IF(AND(COUNTIF('A-5'!$A$3,A25)=0,COUNTIF('A-5'!$A$12,A25)=0),"",SUMIFS('A-5'!$V$9,'A-5'!$A$3,A25)+SUMIFS('A-5'!$V$18,'A-5'!$A$12,A25))</f>
        <v/>
      </c>
      <c r="M25" s="18" t="str">
        <f>IF(AND(COUNTIF('B-5'!$A$3,A25)=0,COUNTIF('B-5'!$A$12,A25)=0),"",SUMIFS('B-5'!$V$9,'B-5'!$A$3,A25)+SUMIFS('B-5'!$V$18,'B-5'!$A$12,A25))</f>
        <v/>
      </c>
      <c r="N25" s="18" t="str">
        <f>IF(AND(COUNTIF('G11'!$A$3,A25)=0,COUNTIF('G11'!$A$12,A25)=0),"",SUMIFS('G11'!$V$9,'G11'!$A$3,A25)+SUMIFS('G11'!$V$18,'G11'!$A$12,A25))</f>
        <v/>
      </c>
      <c r="O25" s="18" t="str">
        <f>IF(AND(COUNTIF('G12'!$A$3,A25)=0,COUNTIF('G12'!$A$12,A25)=0),"",SUMIFS('G12'!$V$9,'G12'!$A$3,A25)+SUMIFS('G12'!$V$18,'G12'!$A$12,A25))</f>
        <v/>
      </c>
      <c r="P25" s="18" t="str">
        <f>IF(AND(COUNTIF('G13'!$A$3,A25)=0,COUNTIF('G13'!$A$12,A25)=0),"",SUMIFS('G13'!$V$9,'G13'!$A$3,A25)+SUMIFS('G13'!$V$18,'G13'!$A$12,A25))</f>
        <v/>
      </c>
      <c r="Q25" s="18" t="str">
        <f>IF(AND(COUNTIF('G14'!$A$3,A25)=0,COUNTIF('G14'!$A$12,A25)=0),"",SUMIFS('G14'!$V$9,'G14'!$A$3,A25)+SUMIFS('G14'!$V$18,'G14'!$A$12,A25))</f>
        <v/>
      </c>
      <c r="R25" s="18" t="str">
        <f>IF(AND(COUNTIF('G15'!$A$3,A25)=0,COUNTIF('G15'!$A$12,A25)=0),"",SUMIFS('G15'!$V$9,'G15'!$A$3,A25)+SUMIFS('G15'!$V$18,'G15'!$A$12,A25))</f>
        <v/>
      </c>
    </row>
    <row r="26" spans="1:18" ht="15" customHeight="1">
      <c r="A26" s="13" t="s">
        <v>40</v>
      </c>
      <c r="B26" s="38" t="str">
        <f t="shared" si="2"/>
        <v/>
      </c>
      <c r="C26" s="39" t="str">
        <f t="shared" si="3"/>
        <v/>
      </c>
      <c r="D26" s="30" t="str">
        <f>IF(AND(COUNTIF('A-1'!$A$3,A26)=0,COUNTIF('A-1'!$A$12,A26)=0),"",SUMIFS('A-1'!$V$9,'A-1'!$A$3,A26)+SUMIFS('A-1'!$V$18,'A-1'!$A$12,A26))</f>
        <v/>
      </c>
      <c r="E26" s="18" t="str">
        <f>IF(AND(COUNTIF('B-1'!$A$3,A26)=0,COUNTIF('B-1'!$A$12,A26)=0),"",SUMIFS('B-1'!$V$9,'B-1'!$A$3,A26)+SUMIFS('B-1'!$V$18,'B-1'!$A$12,A26))</f>
        <v/>
      </c>
      <c r="F26" s="18" t="str">
        <f>IF(AND(COUNTIF('A-2'!$A$3,A26)=0,COUNTIF('A-2'!$A$12,A26)=0),"",SUMIFS('A-2'!$V$9,'A-2'!$A$3,A26)+SUMIFS('A-2'!$V$18,'A-2'!$A$12,A26))</f>
        <v/>
      </c>
      <c r="G26" s="18" t="str">
        <f>IF(AND(COUNTIF('B-2'!$A$3,A26)=0,COUNTIF('B-2'!$A$12,A26)=0),"",SUMIFS('B-2'!$V$9,'B-2'!$A$3,A26)+SUMIFS('B-2'!$V$18,'B-2'!$A$12,A26))</f>
        <v/>
      </c>
      <c r="H26" s="18" t="str">
        <f>IF(AND(COUNTIF('A-3'!$A$3,A26)=0,COUNTIF('A-3'!$A$12,A26)=0),"",SUMIFS('A-3'!$V$9,'A-3'!$A$3,A26)+SUMIFS('A-3'!$V$18,'A-3'!$A$12,A26))</f>
        <v/>
      </c>
      <c r="I26" s="18" t="str">
        <f>IF(AND(COUNTIF('B-3'!$A$3,A26)=0,COUNTIF('B-3'!$A$12,A26)=0),"",SUMIFS('B-3'!$V$9,'B-3'!$A$3,A26)+SUMIFS('B-3'!$V$18,'B-3'!$A$12,A26))</f>
        <v/>
      </c>
      <c r="J26" s="18" t="str">
        <f>IF(AND(COUNTIF('A-4'!$A$3,A26)=0,COUNTIF('A-4'!$A$12,A26)=0),"",SUMIFS('A-4'!$V$9,'A-4'!$A$3,A26)+SUMIFS('A-4'!$V$18,'A-4'!$A$12,A26))</f>
        <v/>
      </c>
      <c r="K26" s="18" t="str">
        <f>IF(AND(COUNTIF('B-4'!$A$3,A26)=0,COUNTIF('B-4'!$A$12,A26)=0),"",SUMIFS('B-4'!$V$9,'B-4'!$A$3,A26)+SUMIFS('B-4'!$V$18,'B-4'!$A$12,A26))</f>
        <v/>
      </c>
      <c r="L26" s="18" t="str">
        <f>IF(AND(COUNTIF('A-5'!$A$3,A26)=0,COUNTIF('A-5'!$A$12,A26)=0),"",SUMIFS('A-5'!$V$9,'A-5'!$A$3,A26)+SUMIFS('A-5'!$V$18,'A-5'!$A$12,A26))</f>
        <v/>
      </c>
      <c r="M26" s="18" t="str">
        <f>IF(AND(COUNTIF('B-5'!$A$3,A26)=0,COUNTIF('B-5'!$A$12,A26)=0),"",SUMIFS('B-5'!$V$9,'B-5'!$A$3,A26)+SUMIFS('B-5'!$V$18,'B-5'!$A$12,A26))</f>
        <v/>
      </c>
      <c r="N26" s="18" t="str">
        <f>IF(AND(COUNTIF('G11'!$A$3,A26)=0,COUNTIF('G11'!$A$12,A26)=0),"",SUMIFS('G11'!$V$9,'G11'!$A$3,A26)+SUMIFS('G11'!$V$18,'G11'!$A$12,A26))</f>
        <v/>
      </c>
      <c r="O26" s="18" t="str">
        <f>IF(AND(COUNTIF('G12'!$A$3,A26)=0,COUNTIF('G12'!$A$12,A26)=0),"",SUMIFS('G12'!$V$9,'G12'!$A$3,A26)+SUMIFS('G12'!$V$18,'G12'!$A$12,A26))</f>
        <v/>
      </c>
      <c r="P26" s="18" t="str">
        <f>IF(AND(COUNTIF('G13'!$A$3,A26)=0,COUNTIF('G13'!$A$12,A26)=0),"",SUMIFS('G13'!$V$9,'G13'!$A$3,A26)+SUMIFS('G13'!$V$18,'G13'!$A$12,A26))</f>
        <v/>
      </c>
      <c r="Q26" s="18" t="str">
        <f>IF(AND(COUNTIF('G14'!$A$3,A26)=0,COUNTIF('G14'!$A$12,A26)=0),"",SUMIFS('G14'!$V$9,'G14'!$A$3,A26)+SUMIFS('G14'!$V$18,'G14'!$A$12,A26))</f>
        <v/>
      </c>
      <c r="R26" s="18" t="str">
        <f>IF(AND(COUNTIF('G15'!$A$3,A26)=0,COUNTIF('G15'!$A$12,A26)=0),"",SUMIFS('G15'!$V$9,'G15'!$A$3,A26)+SUMIFS('G15'!$V$18,'G15'!$A$12,A26))</f>
        <v/>
      </c>
    </row>
    <row r="27" spans="1:18" ht="15" customHeight="1">
      <c r="A27" s="13" t="s">
        <v>41</v>
      </c>
      <c r="B27" s="38" t="str">
        <f t="shared" si="2"/>
        <v/>
      </c>
      <c r="C27" s="39" t="str">
        <f t="shared" si="3"/>
        <v/>
      </c>
      <c r="D27" s="30" t="str">
        <f>IF(AND(COUNTIF('A-1'!$A$3,A27)=0,COUNTIF('A-1'!$A$12,A27)=0),"",SUMIFS('A-1'!$V$9,'A-1'!$A$3,A27)+SUMIFS('A-1'!$V$18,'A-1'!$A$12,A27))</f>
        <v/>
      </c>
      <c r="E27" s="18" t="str">
        <f>IF(AND(COUNTIF('B-1'!$A$3,A27)=0,COUNTIF('B-1'!$A$12,A27)=0),"",SUMIFS('B-1'!$V$9,'B-1'!$A$3,A27)+SUMIFS('B-1'!$V$18,'B-1'!$A$12,A27))</f>
        <v/>
      </c>
      <c r="F27" s="18" t="str">
        <f>IF(AND(COUNTIF('A-2'!$A$3,A27)=0,COUNTIF('A-2'!$A$12,A27)=0),"",SUMIFS('A-2'!$V$9,'A-2'!$A$3,A27)+SUMIFS('A-2'!$V$18,'A-2'!$A$12,A27))</f>
        <v/>
      </c>
      <c r="G27" s="18" t="str">
        <f>IF(AND(COUNTIF('B-2'!$A$3,A27)=0,COUNTIF('B-2'!$A$12,A27)=0),"",SUMIFS('B-2'!$V$9,'B-2'!$A$3,A27)+SUMIFS('B-2'!$V$18,'B-2'!$A$12,A27))</f>
        <v/>
      </c>
      <c r="H27" s="18" t="str">
        <f>IF(AND(COUNTIF('A-3'!$A$3,A27)=0,COUNTIF('A-3'!$A$12,A27)=0),"",SUMIFS('A-3'!$V$9,'A-3'!$A$3,A27)+SUMIFS('A-3'!$V$18,'A-3'!$A$12,A27))</f>
        <v/>
      </c>
      <c r="I27" s="18" t="str">
        <f>IF(AND(COUNTIF('B-3'!$A$3,A27)=0,COUNTIF('B-3'!$A$12,A27)=0),"",SUMIFS('B-3'!$V$9,'B-3'!$A$3,A27)+SUMIFS('B-3'!$V$18,'B-3'!$A$12,A27))</f>
        <v/>
      </c>
      <c r="J27" s="18" t="str">
        <f>IF(AND(COUNTIF('A-4'!$A$3,A27)=0,COUNTIF('A-4'!$A$12,A27)=0),"",SUMIFS('A-4'!$V$9,'A-4'!$A$3,A27)+SUMIFS('A-4'!$V$18,'A-4'!$A$12,A27))</f>
        <v/>
      </c>
      <c r="K27" s="18" t="str">
        <f>IF(AND(COUNTIF('B-4'!$A$3,A27)=0,COUNTIF('B-4'!$A$12,A27)=0),"",SUMIFS('B-4'!$V$9,'B-4'!$A$3,A27)+SUMIFS('B-4'!$V$18,'B-4'!$A$12,A27))</f>
        <v/>
      </c>
      <c r="L27" s="18" t="str">
        <f>IF(AND(COUNTIF('A-5'!$A$3,A27)=0,COUNTIF('A-5'!$A$12,A27)=0),"",SUMIFS('A-5'!$V$9,'A-5'!$A$3,A27)+SUMIFS('A-5'!$V$18,'A-5'!$A$12,A27))</f>
        <v/>
      </c>
      <c r="M27" s="18" t="str">
        <f>IF(AND(COUNTIF('B-5'!$A$3,A27)=0,COUNTIF('B-5'!$A$12,A27)=0),"",SUMIFS('B-5'!$V$9,'B-5'!$A$3,A27)+SUMIFS('B-5'!$V$18,'B-5'!$A$12,A27))</f>
        <v/>
      </c>
      <c r="N27" s="18" t="str">
        <f>IF(AND(COUNTIF('G11'!$A$3,A27)=0,COUNTIF('G11'!$A$12,A27)=0),"",SUMIFS('G11'!$V$9,'G11'!$A$3,A27)+SUMIFS('G11'!$V$18,'G11'!$A$12,A27))</f>
        <v/>
      </c>
      <c r="O27" s="18" t="str">
        <f>IF(AND(COUNTIF('G12'!$A$3,A27)=0,COUNTIF('G12'!$A$12,A27)=0),"",SUMIFS('G12'!$V$9,'G12'!$A$3,A27)+SUMIFS('G12'!$V$18,'G12'!$A$12,A27))</f>
        <v/>
      </c>
      <c r="P27" s="18" t="str">
        <f>IF(AND(COUNTIF('G13'!$A$3,A27)=0,COUNTIF('G13'!$A$12,A27)=0),"",SUMIFS('G13'!$V$9,'G13'!$A$3,A27)+SUMIFS('G13'!$V$18,'G13'!$A$12,A27))</f>
        <v/>
      </c>
      <c r="Q27" s="18" t="str">
        <f>IF(AND(COUNTIF('G14'!$A$3,A27)=0,COUNTIF('G14'!$A$12,A27)=0),"",SUMIFS('G14'!$V$9,'G14'!$A$3,A27)+SUMIFS('G14'!$V$18,'G14'!$A$12,A27))</f>
        <v/>
      </c>
      <c r="R27" s="18" t="str">
        <f>IF(AND(COUNTIF('G15'!$A$3,A27)=0,COUNTIF('G15'!$A$12,A27)=0),"",SUMIFS('G15'!$V$9,'G15'!$A$3,A27)+SUMIFS('G15'!$V$18,'G15'!$A$12,A27))</f>
        <v/>
      </c>
    </row>
    <row r="28" spans="1:18" ht="15" customHeight="1">
      <c r="A28" s="13" t="s">
        <v>42</v>
      </c>
      <c r="B28" s="38" t="str">
        <f t="shared" si="2"/>
        <v/>
      </c>
      <c r="C28" s="39" t="str">
        <f t="shared" si="3"/>
        <v/>
      </c>
      <c r="D28" s="30" t="str">
        <f>IF(AND(COUNTIF('A-1'!$A$3,A28)=0,COUNTIF('A-1'!$A$12,A28)=0),"",SUMIFS('A-1'!$V$9,'A-1'!$A$3,A28)+SUMIFS('A-1'!$V$18,'A-1'!$A$12,A28))</f>
        <v/>
      </c>
      <c r="E28" s="18" t="str">
        <f>IF(AND(COUNTIF('B-1'!$A$3,A28)=0,COUNTIF('B-1'!$A$12,A28)=0),"",SUMIFS('B-1'!$V$9,'B-1'!$A$3,A28)+SUMIFS('B-1'!$V$18,'B-1'!$A$12,A28))</f>
        <v/>
      </c>
      <c r="F28" s="18" t="str">
        <f>IF(AND(COUNTIF('A-2'!$A$3,A28)=0,COUNTIF('A-2'!$A$12,A28)=0),"",SUMIFS('A-2'!$V$9,'A-2'!$A$3,A28)+SUMIFS('A-2'!$V$18,'A-2'!$A$12,A28))</f>
        <v/>
      </c>
      <c r="G28" s="18" t="str">
        <f>IF(AND(COUNTIF('B-2'!$A$3,A28)=0,COUNTIF('B-2'!$A$12,A28)=0),"",SUMIFS('B-2'!$V$9,'B-2'!$A$3,A28)+SUMIFS('B-2'!$V$18,'B-2'!$A$12,A28))</f>
        <v/>
      </c>
      <c r="H28" s="18" t="str">
        <f>IF(AND(COUNTIF('A-3'!$A$3,A28)=0,COUNTIF('A-3'!$A$12,A28)=0),"",SUMIFS('A-3'!$V$9,'A-3'!$A$3,A28)+SUMIFS('A-3'!$V$18,'A-3'!$A$12,A28))</f>
        <v/>
      </c>
      <c r="I28" s="18" t="str">
        <f>IF(AND(COUNTIF('B-3'!$A$3,A28)=0,COUNTIF('B-3'!$A$12,A28)=0),"",SUMIFS('B-3'!$V$9,'B-3'!$A$3,A28)+SUMIFS('B-3'!$V$18,'B-3'!$A$12,A28))</f>
        <v/>
      </c>
      <c r="J28" s="18" t="str">
        <f>IF(AND(COUNTIF('A-4'!$A$3,A28)=0,COUNTIF('A-4'!$A$12,A28)=0),"",SUMIFS('A-4'!$V$9,'A-4'!$A$3,A28)+SUMIFS('A-4'!$V$18,'A-4'!$A$12,A28))</f>
        <v/>
      </c>
      <c r="K28" s="18" t="str">
        <f>IF(AND(COUNTIF('B-4'!$A$3,A28)=0,COUNTIF('B-4'!$A$12,A28)=0),"",SUMIFS('B-4'!$V$9,'B-4'!$A$3,A28)+SUMIFS('B-4'!$V$18,'B-4'!$A$12,A28))</f>
        <v/>
      </c>
      <c r="L28" s="18" t="str">
        <f>IF(AND(COUNTIF('A-5'!$A$3,A28)=0,COUNTIF('A-5'!$A$12,A28)=0),"",SUMIFS('A-5'!$V$9,'A-5'!$A$3,A28)+SUMIFS('A-5'!$V$18,'A-5'!$A$12,A28))</f>
        <v/>
      </c>
      <c r="M28" s="18" t="str">
        <f>IF(AND(COUNTIF('B-5'!$A$3,A28)=0,COUNTIF('B-5'!$A$12,A28)=0),"",SUMIFS('B-5'!$V$9,'B-5'!$A$3,A28)+SUMIFS('B-5'!$V$18,'B-5'!$A$12,A28))</f>
        <v/>
      </c>
      <c r="N28" s="18" t="str">
        <f>IF(AND(COUNTIF('G11'!$A$3,A28)=0,COUNTIF('G11'!$A$12,A28)=0),"",SUMIFS('G11'!$V$9,'G11'!$A$3,A28)+SUMIFS('G11'!$V$18,'G11'!$A$12,A28))</f>
        <v/>
      </c>
      <c r="O28" s="18" t="str">
        <f>IF(AND(COUNTIF('G12'!$A$3,A28)=0,COUNTIF('G12'!$A$12,A28)=0),"",SUMIFS('G12'!$V$9,'G12'!$A$3,A28)+SUMIFS('G12'!$V$18,'G12'!$A$12,A28))</f>
        <v/>
      </c>
      <c r="P28" s="18" t="str">
        <f>IF(AND(COUNTIF('G13'!$A$3,A28)=0,COUNTIF('G13'!$A$12,A28)=0),"",SUMIFS('G13'!$V$9,'G13'!$A$3,A28)+SUMIFS('G13'!$V$18,'G13'!$A$12,A28))</f>
        <v/>
      </c>
      <c r="Q28" s="18" t="str">
        <f>IF(AND(COUNTIF('G14'!$A$3,A28)=0,COUNTIF('G14'!$A$12,A28)=0),"",SUMIFS('G14'!$V$9,'G14'!$A$3,A28)+SUMIFS('G14'!$V$18,'G14'!$A$12,A28))</f>
        <v/>
      </c>
      <c r="R28" s="18" t="str">
        <f>IF(AND(COUNTIF('G15'!$A$3,A28)=0,COUNTIF('G15'!$A$12,A28)=0),"",SUMIFS('G15'!$V$9,'G15'!$A$3,A28)+SUMIFS('G15'!$V$18,'G15'!$A$12,A28))</f>
        <v/>
      </c>
    </row>
    <row r="29" spans="1:18" ht="15" customHeight="1">
      <c r="A29" s="13" t="s">
        <v>43</v>
      </c>
      <c r="B29" s="38" t="str">
        <f t="shared" si="2"/>
        <v/>
      </c>
      <c r="C29" s="39" t="str">
        <f t="shared" si="3"/>
        <v/>
      </c>
      <c r="D29" s="30" t="str">
        <f>IF(AND(COUNTIF('A-1'!$A$3,A29)=0,COUNTIF('A-1'!$A$12,A29)=0),"",SUMIFS('A-1'!$V$9,'A-1'!$A$3,A29)+SUMIFS('A-1'!$V$18,'A-1'!$A$12,A29))</f>
        <v/>
      </c>
      <c r="E29" s="18" t="str">
        <f>IF(AND(COUNTIF('B-1'!$A$3,A29)=0,COUNTIF('B-1'!$A$12,A29)=0),"",SUMIFS('B-1'!$V$9,'B-1'!$A$3,A29)+SUMIFS('B-1'!$V$18,'B-1'!$A$12,A29))</f>
        <v/>
      </c>
      <c r="F29" s="18" t="str">
        <f>IF(AND(COUNTIF('A-2'!$A$3,A29)=0,COUNTIF('A-2'!$A$12,A29)=0),"",SUMIFS('A-2'!$V$9,'A-2'!$A$3,A29)+SUMIFS('A-2'!$V$18,'A-2'!$A$12,A29))</f>
        <v/>
      </c>
      <c r="G29" s="18" t="str">
        <f>IF(AND(COUNTIF('B-2'!$A$3,A29)=0,COUNTIF('B-2'!$A$12,A29)=0),"",SUMIFS('B-2'!$V$9,'B-2'!$A$3,A29)+SUMIFS('B-2'!$V$18,'B-2'!$A$12,A29))</f>
        <v/>
      </c>
      <c r="H29" s="18" t="str">
        <f>IF(AND(COUNTIF('A-3'!$A$3,A29)=0,COUNTIF('A-3'!$A$12,A29)=0),"",SUMIFS('A-3'!$V$9,'A-3'!$A$3,A29)+SUMIFS('A-3'!$V$18,'A-3'!$A$12,A29))</f>
        <v/>
      </c>
      <c r="I29" s="18" t="str">
        <f>IF(AND(COUNTIF('B-3'!$A$3,A29)=0,COUNTIF('B-3'!$A$12,A29)=0),"",SUMIFS('B-3'!$V$9,'B-3'!$A$3,A29)+SUMIFS('B-3'!$V$18,'B-3'!$A$12,A29))</f>
        <v/>
      </c>
      <c r="J29" s="18" t="str">
        <f>IF(AND(COUNTIF('A-4'!$A$3,A29)=0,COUNTIF('A-4'!$A$12,A29)=0),"",SUMIFS('A-4'!$V$9,'A-4'!$A$3,A29)+SUMIFS('A-4'!$V$18,'A-4'!$A$12,A29))</f>
        <v/>
      </c>
      <c r="K29" s="18" t="str">
        <f>IF(AND(COUNTIF('B-4'!$A$3,A29)=0,COUNTIF('B-4'!$A$12,A29)=0),"",SUMIFS('B-4'!$V$9,'B-4'!$A$3,A29)+SUMIFS('B-4'!$V$18,'B-4'!$A$12,A29))</f>
        <v/>
      </c>
      <c r="L29" s="18" t="str">
        <f>IF(AND(COUNTIF('A-5'!$A$3,A29)=0,COUNTIF('A-5'!$A$12,A29)=0),"",SUMIFS('A-5'!$V$9,'A-5'!$A$3,A29)+SUMIFS('A-5'!$V$18,'A-5'!$A$12,A29))</f>
        <v/>
      </c>
      <c r="M29" s="18" t="str">
        <f>IF(AND(COUNTIF('B-5'!$A$3,A29)=0,COUNTIF('B-5'!$A$12,A29)=0),"",SUMIFS('B-5'!$V$9,'B-5'!$A$3,A29)+SUMIFS('B-5'!$V$18,'B-5'!$A$12,A29))</f>
        <v/>
      </c>
      <c r="N29" s="18" t="str">
        <f>IF(AND(COUNTIF('G11'!$A$3,A29)=0,COUNTIF('G11'!$A$12,A29)=0),"",SUMIFS('G11'!$V$9,'G11'!$A$3,A29)+SUMIFS('G11'!$V$18,'G11'!$A$12,A29))</f>
        <v/>
      </c>
      <c r="O29" s="18" t="str">
        <f>IF(AND(COUNTIF('G12'!$A$3,A29)=0,COUNTIF('G12'!$A$12,A29)=0),"",SUMIFS('G12'!$V$9,'G12'!$A$3,A29)+SUMIFS('G12'!$V$18,'G12'!$A$12,A29))</f>
        <v/>
      </c>
      <c r="P29" s="18" t="str">
        <f>IF(AND(COUNTIF('G13'!$A$3,A29)=0,COUNTIF('G13'!$A$12,A29)=0),"",SUMIFS('G13'!$V$9,'G13'!$A$3,A29)+SUMIFS('G13'!$V$18,'G13'!$A$12,A29))</f>
        <v/>
      </c>
      <c r="Q29" s="18" t="str">
        <f>IF(AND(COUNTIF('G14'!$A$3,A29)=0,COUNTIF('G14'!$A$12,A29)=0),"",SUMIFS('G14'!$V$9,'G14'!$A$3,A29)+SUMIFS('G14'!$V$18,'G14'!$A$12,A29))</f>
        <v/>
      </c>
      <c r="R29" s="18" t="str">
        <f>IF(AND(COUNTIF('G15'!$A$3,A29)=0,COUNTIF('G15'!$A$12,A29)=0),"",SUMIFS('G15'!$V$9,'G15'!$A$3,A29)+SUMIFS('G15'!$V$18,'G15'!$A$12,A29))</f>
        <v/>
      </c>
    </row>
    <row r="30" spans="1:18" ht="15" customHeight="1">
      <c r="A30" s="13" t="s">
        <v>44</v>
      </c>
      <c r="B30" s="38" t="str">
        <f t="shared" si="2"/>
        <v/>
      </c>
      <c r="C30" s="39" t="str">
        <f t="shared" si="3"/>
        <v/>
      </c>
      <c r="D30" s="30" t="str">
        <f>IF(AND(COUNTIF('A-1'!$A$3,A30)=0,COUNTIF('A-1'!$A$12,A30)=0),"",SUMIFS('A-1'!$V$9,'A-1'!$A$3,A30)+SUMIFS('A-1'!$V$18,'A-1'!$A$12,A30))</f>
        <v/>
      </c>
      <c r="E30" s="18" t="str">
        <f>IF(AND(COUNTIF('B-1'!$A$3,A30)=0,COUNTIF('B-1'!$A$12,A30)=0),"",SUMIFS('B-1'!$V$9,'B-1'!$A$3,A30)+SUMIFS('B-1'!$V$18,'B-1'!$A$12,A30))</f>
        <v/>
      </c>
      <c r="F30" s="18" t="str">
        <f>IF(AND(COUNTIF('A-2'!$A$3,A30)=0,COUNTIF('A-2'!$A$12,A30)=0),"",SUMIFS('A-2'!$V$9,'A-2'!$A$3,A30)+SUMIFS('A-2'!$V$18,'A-2'!$A$12,A30))</f>
        <v/>
      </c>
      <c r="G30" s="18" t="str">
        <f>IF(AND(COUNTIF('B-2'!$A$3,A30)=0,COUNTIF('B-2'!$A$12,A30)=0),"",SUMIFS('B-2'!$V$9,'B-2'!$A$3,A30)+SUMIFS('B-2'!$V$18,'B-2'!$A$12,A30))</f>
        <v/>
      </c>
      <c r="H30" s="18" t="str">
        <f>IF(AND(COUNTIF('A-3'!$A$3,A30)=0,COUNTIF('A-3'!$A$12,A30)=0),"",SUMIFS('A-3'!$V$9,'A-3'!$A$3,A30)+SUMIFS('A-3'!$V$18,'A-3'!$A$12,A30))</f>
        <v/>
      </c>
      <c r="I30" s="18" t="str">
        <f>IF(AND(COUNTIF('B-3'!$A$3,A30)=0,COUNTIF('B-3'!$A$12,A30)=0),"",SUMIFS('B-3'!$V$9,'B-3'!$A$3,A30)+SUMIFS('B-3'!$V$18,'B-3'!$A$12,A30))</f>
        <v/>
      </c>
      <c r="J30" s="18" t="str">
        <f>IF(AND(COUNTIF('A-4'!$A$3,A30)=0,COUNTIF('A-4'!$A$12,A30)=0),"",SUMIFS('A-4'!$V$9,'A-4'!$A$3,A30)+SUMIFS('A-4'!$V$18,'A-4'!$A$12,A30))</f>
        <v/>
      </c>
      <c r="K30" s="18" t="str">
        <f>IF(AND(COUNTIF('B-4'!$A$3,A30)=0,COUNTIF('B-4'!$A$12,A30)=0),"",SUMIFS('B-4'!$V$9,'B-4'!$A$3,A30)+SUMIFS('B-4'!$V$18,'B-4'!$A$12,A30))</f>
        <v/>
      </c>
      <c r="L30" s="18" t="str">
        <f>IF(AND(COUNTIF('A-5'!$A$3,A30)=0,COUNTIF('A-5'!$A$12,A30)=0),"",SUMIFS('A-5'!$V$9,'A-5'!$A$3,A30)+SUMIFS('A-5'!$V$18,'A-5'!$A$12,A30))</f>
        <v/>
      </c>
      <c r="M30" s="18" t="str">
        <f>IF(AND(COUNTIF('B-5'!$A$3,A30)=0,COUNTIF('B-5'!$A$12,A30)=0),"",SUMIFS('B-5'!$V$9,'B-5'!$A$3,A30)+SUMIFS('B-5'!$V$18,'B-5'!$A$12,A30))</f>
        <v/>
      </c>
      <c r="N30" s="18" t="str">
        <f>IF(AND(COUNTIF('G11'!$A$3,A30)=0,COUNTIF('G11'!$A$12,A30)=0),"",SUMIFS('G11'!$V$9,'G11'!$A$3,A30)+SUMIFS('G11'!$V$18,'G11'!$A$12,A30))</f>
        <v/>
      </c>
      <c r="O30" s="18" t="str">
        <f>IF(AND(COUNTIF('G12'!$A$3,A30)=0,COUNTIF('G12'!$A$12,A30)=0),"",SUMIFS('G12'!$V$9,'G12'!$A$3,A30)+SUMIFS('G12'!$V$18,'G12'!$A$12,A30))</f>
        <v/>
      </c>
      <c r="P30" s="18" t="str">
        <f>IF(AND(COUNTIF('G13'!$A$3,A30)=0,COUNTIF('G13'!$A$12,A30)=0),"",SUMIFS('G13'!$V$9,'G13'!$A$3,A30)+SUMIFS('G13'!$V$18,'G13'!$A$12,A30))</f>
        <v/>
      </c>
      <c r="Q30" s="18" t="str">
        <f>IF(AND(COUNTIF('G14'!$A$3,A30)=0,COUNTIF('G14'!$A$12,A30)=0),"",SUMIFS('G14'!$V$9,'G14'!$A$3,A30)+SUMIFS('G14'!$V$18,'G14'!$A$12,A30))</f>
        <v/>
      </c>
      <c r="R30" s="18" t="str">
        <f>IF(AND(COUNTIF('G15'!$A$3,A30)=0,COUNTIF('G15'!$A$12,A30)=0),"",SUMIFS('G15'!$V$9,'G15'!$A$3,A30)+SUMIFS('G15'!$V$18,'G15'!$A$12,A30))</f>
        <v/>
      </c>
    </row>
    <row r="31" spans="1:18" ht="15" customHeight="1">
      <c r="A31" s="13" t="s">
        <v>45</v>
      </c>
      <c r="B31" s="38" t="str">
        <f t="shared" si="2"/>
        <v/>
      </c>
      <c r="C31" s="39" t="str">
        <f t="shared" si="3"/>
        <v/>
      </c>
      <c r="D31" s="30" t="str">
        <f>IF(AND(COUNTIF('A-1'!$A$3,A31)=0,COUNTIF('A-1'!$A$12,A31)=0),"",SUMIFS('A-1'!$V$9,'A-1'!$A$3,A31)+SUMIFS('A-1'!$V$18,'A-1'!$A$12,A31))</f>
        <v/>
      </c>
      <c r="E31" s="18" t="str">
        <f>IF(AND(COUNTIF('B-1'!$A$3,A31)=0,COUNTIF('B-1'!$A$12,A31)=0),"",SUMIFS('B-1'!$V$9,'B-1'!$A$3,A31)+SUMIFS('B-1'!$V$18,'B-1'!$A$12,A31))</f>
        <v/>
      </c>
      <c r="F31" s="18" t="str">
        <f>IF(AND(COUNTIF('A-2'!$A$3,A31)=0,COUNTIF('A-2'!$A$12,A31)=0),"",SUMIFS('A-2'!$V$9,'A-2'!$A$3,A31)+SUMIFS('A-2'!$V$18,'A-2'!$A$12,A31))</f>
        <v/>
      </c>
      <c r="G31" s="18" t="str">
        <f>IF(AND(COUNTIF('B-2'!$A$3,A31)=0,COUNTIF('B-2'!$A$12,A31)=0),"",SUMIFS('B-2'!$V$9,'B-2'!$A$3,A31)+SUMIFS('B-2'!$V$18,'B-2'!$A$12,A31))</f>
        <v/>
      </c>
      <c r="H31" s="18" t="str">
        <f>IF(AND(COUNTIF('A-3'!$A$3,A31)=0,COUNTIF('A-3'!$A$12,A31)=0),"",SUMIFS('A-3'!$V$9,'A-3'!$A$3,A31)+SUMIFS('A-3'!$V$18,'A-3'!$A$12,A31))</f>
        <v/>
      </c>
      <c r="I31" s="18" t="str">
        <f>IF(AND(COUNTIF('B-3'!$A$3,A31)=0,COUNTIF('B-3'!$A$12,A31)=0),"",SUMIFS('B-3'!$V$9,'B-3'!$A$3,A31)+SUMIFS('B-3'!$V$18,'B-3'!$A$12,A31))</f>
        <v/>
      </c>
      <c r="J31" s="18" t="str">
        <f>IF(AND(COUNTIF('A-4'!$A$3,A31)=0,COUNTIF('A-4'!$A$12,A31)=0),"",SUMIFS('A-4'!$V$9,'A-4'!$A$3,A31)+SUMIFS('A-4'!$V$18,'A-4'!$A$12,A31))</f>
        <v/>
      </c>
      <c r="K31" s="18" t="str">
        <f>IF(AND(COUNTIF('B-4'!$A$3,A31)=0,COUNTIF('B-4'!$A$12,A31)=0),"",SUMIFS('B-4'!$V$9,'B-4'!$A$3,A31)+SUMIFS('B-4'!$V$18,'B-4'!$A$12,A31))</f>
        <v/>
      </c>
      <c r="L31" s="18" t="str">
        <f>IF(AND(COUNTIF('A-5'!$A$3,A31)=0,COUNTIF('A-5'!$A$12,A31)=0),"",SUMIFS('A-5'!$V$9,'A-5'!$A$3,A31)+SUMIFS('A-5'!$V$18,'A-5'!$A$12,A31))</f>
        <v/>
      </c>
      <c r="M31" s="18" t="str">
        <f>IF(AND(COUNTIF('B-5'!$A$3,A31)=0,COUNTIF('B-5'!$A$12,A31)=0),"",SUMIFS('B-5'!$V$9,'B-5'!$A$3,A31)+SUMIFS('B-5'!$V$18,'B-5'!$A$12,A31))</f>
        <v/>
      </c>
      <c r="N31" s="18" t="str">
        <f>IF(AND(COUNTIF('G11'!$A$3,A31)=0,COUNTIF('G11'!$A$12,A31)=0),"",SUMIFS('G11'!$V$9,'G11'!$A$3,A31)+SUMIFS('G11'!$V$18,'G11'!$A$12,A31))</f>
        <v/>
      </c>
      <c r="O31" s="18" t="str">
        <f>IF(AND(COUNTIF('G12'!$A$3,A31)=0,COUNTIF('G12'!$A$12,A31)=0),"",SUMIFS('G12'!$V$9,'G12'!$A$3,A31)+SUMIFS('G12'!$V$18,'G12'!$A$12,A31))</f>
        <v/>
      </c>
      <c r="P31" s="18" t="str">
        <f>IF(AND(COUNTIF('G13'!$A$3,A31)=0,COUNTIF('G13'!$A$12,A31)=0),"",SUMIFS('G13'!$V$9,'G13'!$A$3,A31)+SUMIFS('G13'!$V$18,'G13'!$A$12,A31))</f>
        <v/>
      </c>
      <c r="Q31" s="18" t="str">
        <f>IF(AND(COUNTIF('G14'!$A$3,A31)=0,COUNTIF('G14'!$A$12,A31)=0),"",SUMIFS('G14'!$V$9,'G14'!$A$3,A31)+SUMIFS('G14'!$V$18,'G14'!$A$12,A31))</f>
        <v/>
      </c>
      <c r="R31" s="18" t="str">
        <f>IF(AND(COUNTIF('G15'!$A$3,A31)=0,COUNTIF('G15'!$A$12,A31)=0),"",SUMIFS('G15'!$V$9,'G15'!$A$3,A31)+SUMIFS('G15'!$V$18,'G15'!$A$12,A31))</f>
        <v/>
      </c>
    </row>
    <row r="32" spans="1:18" ht="15" customHeight="1">
      <c r="A32" s="13" t="s">
        <v>46</v>
      </c>
      <c r="B32" s="38" t="str">
        <f t="shared" si="2"/>
        <v/>
      </c>
      <c r="C32" s="39" t="str">
        <f t="shared" si="3"/>
        <v/>
      </c>
      <c r="D32" s="30" t="str">
        <f>IF(AND(COUNTIF('A-1'!$A$3,A32)=0,COUNTIF('A-1'!$A$12,A32)=0),"",SUMIFS('A-1'!$V$9,'A-1'!$A$3,A32)+SUMIFS('A-1'!$V$18,'A-1'!$A$12,A32))</f>
        <v/>
      </c>
      <c r="E32" s="18" t="str">
        <f>IF(AND(COUNTIF('B-1'!$A$3,A32)=0,COUNTIF('B-1'!$A$12,A32)=0),"",SUMIFS('B-1'!$V$9,'B-1'!$A$3,A32)+SUMIFS('B-1'!$V$18,'B-1'!$A$12,A32))</f>
        <v/>
      </c>
      <c r="F32" s="18" t="str">
        <f>IF(AND(COUNTIF('A-2'!$A$3,A32)=0,COUNTIF('A-2'!$A$12,A32)=0),"",SUMIFS('A-2'!$V$9,'A-2'!$A$3,A32)+SUMIFS('A-2'!$V$18,'A-2'!$A$12,A32))</f>
        <v/>
      </c>
      <c r="G32" s="18" t="str">
        <f>IF(AND(COUNTIF('B-2'!$A$3,A32)=0,COUNTIF('B-2'!$A$12,A32)=0),"",SUMIFS('B-2'!$V$9,'B-2'!$A$3,A32)+SUMIFS('B-2'!$V$18,'B-2'!$A$12,A32))</f>
        <v/>
      </c>
      <c r="H32" s="18" t="str">
        <f>IF(AND(COUNTIF('A-3'!$A$3,A32)=0,COUNTIF('A-3'!$A$12,A32)=0),"",SUMIFS('A-3'!$V$9,'A-3'!$A$3,A32)+SUMIFS('A-3'!$V$18,'A-3'!$A$12,A32))</f>
        <v/>
      </c>
      <c r="I32" s="18" t="str">
        <f>IF(AND(COUNTIF('B-3'!$A$3,A32)=0,COUNTIF('B-3'!$A$12,A32)=0),"",SUMIFS('B-3'!$V$9,'B-3'!$A$3,A32)+SUMIFS('B-3'!$V$18,'B-3'!$A$12,A32))</f>
        <v/>
      </c>
      <c r="J32" s="18" t="str">
        <f>IF(AND(COUNTIF('A-4'!$A$3,A32)=0,COUNTIF('A-4'!$A$12,A32)=0),"",SUMIFS('A-4'!$V$9,'A-4'!$A$3,A32)+SUMIFS('A-4'!$V$18,'A-4'!$A$12,A32))</f>
        <v/>
      </c>
      <c r="K32" s="18" t="str">
        <f>IF(AND(COUNTIF('B-4'!$A$3,A32)=0,COUNTIF('B-4'!$A$12,A32)=0),"",SUMIFS('B-4'!$V$9,'B-4'!$A$3,A32)+SUMIFS('B-4'!$V$18,'B-4'!$A$12,A32))</f>
        <v/>
      </c>
      <c r="L32" s="18" t="str">
        <f>IF(AND(COUNTIF('A-5'!$A$3,A32)=0,COUNTIF('A-5'!$A$12,A32)=0),"",SUMIFS('A-5'!$V$9,'A-5'!$A$3,A32)+SUMIFS('A-5'!$V$18,'A-5'!$A$12,A32))</f>
        <v/>
      </c>
      <c r="M32" s="18" t="str">
        <f>IF(AND(COUNTIF('B-5'!$A$3,A32)=0,COUNTIF('B-5'!$A$12,A32)=0),"",SUMIFS('B-5'!$V$9,'B-5'!$A$3,A32)+SUMIFS('B-5'!$V$18,'B-5'!$A$12,A32))</f>
        <v/>
      </c>
      <c r="N32" s="18" t="str">
        <f>IF(AND(COUNTIF('G11'!$A$3,A32)=0,COUNTIF('G11'!$A$12,A32)=0),"",SUMIFS('G11'!$V$9,'G11'!$A$3,A32)+SUMIFS('G11'!$V$18,'G11'!$A$12,A32))</f>
        <v/>
      </c>
      <c r="O32" s="18" t="str">
        <f>IF(AND(COUNTIF('G12'!$A$3,A32)=0,COUNTIF('G12'!$A$12,A32)=0),"",SUMIFS('G12'!$V$9,'G12'!$A$3,A32)+SUMIFS('G12'!$V$18,'G12'!$A$12,A32))</f>
        <v/>
      </c>
      <c r="P32" s="18" t="str">
        <f>IF(AND(COUNTIF('G13'!$A$3,A32)=0,COUNTIF('G13'!$A$12,A32)=0),"",SUMIFS('G13'!$V$9,'G13'!$A$3,A32)+SUMIFS('G13'!$V$18,'G13'!$A$12,A32))</f>
        <v/>
      </c>
      <c r="Q32" s="18" t="str">
        <f>IF(AND(COUNTIF('G14'!$A$3,A32)=0,COUNTIF('G14'!$A$12,A32)=0),"",SUMIFS('G14'!$V$9,'G14'!$A$3,A32)+SUMIFS('G14'!$V$18,'G14'!$A$12,A32))</f>
        <v/>
      </c>
      <c r="R32" s="18" t="str">
        <f>IF(AND(COUNTIF('G15'!$A$3,A32)=0,COUNTIF('G15'!$A$12,A32)=0),"",SUMIFS('G15'!$V$9,'G15'!$A$3,A32)+SUMIFS('G15'!$V$18,'G15'!$A$12,A32))</f>
        <v/>
      </c>
    </row>
    <row r="33" spans="1:18" ht="15" customHeight="1">
      <c r="A33" s="13" t="s">
        <v>47</v>
      </c>
      <c r="B33" s="38" t="str">
        <f t="shared" si="2"/>
        <v/>
      </c>
      <c r="C33" s="39" t="str">
        <f t="shared" si="3"/>
        <v/>
      </c>
      <c r="D33" s="30" t="str">
        <f>IF(AND(COUNTIF('A-1'!$A$3,A33)=0,COUNTIF('A-1'!$A$12,A33)=0),"",SUMIFS('A-1'!$V$9,'A-1'!$A$3,A33)+SUMIFS('A-1'!$V$18,'A-1'!$A$12,A33))</f>
        <v/>
      </c>
      <c r="E33" s="18" t="str">
        <f>IF(AND(COUNTIF('B-1'!$A$3,A33)=0,COUNTIF('B-1'!$A$12,A33)=0),"",SUMIFS('B-1'!$V$9,'B-1'!$A$3,A33)+SUMIFS('B-1'!$V$18,'B-1'!$A$12,A33))</f>
        <v/>
      </c>
      <c r="F33" s="18" t="str">
        <f>IF(AND(COUNTIF('A-2'!$A$3,A33)=0,COUNTIF('A-2'!$A$12,A33)=0),"",SUMIFS('A-2'!$V$9,'A-2'!$A$3,A33)+SUMIFS('A-2'!$V$18,'A-2'!$A$12,A33))</f>
        <v/>
      </c>
      <c r="G33" s="18" t="str">
        <f>IF(AND(COUNTIF('B-2'!$A$3,A33)=0,COUNTIF('B-2'!$A$12,A33)=0),"",SUMIFS('B-2'!$V$9,'B-2'!$A$3,A33)+SUMIFS('B-2'!$V$18,'B-2'!$A$12,A33))</f>
        <v/>
      </c>
      <c r="H33" s="18" t="str">
        <f>IF(AND(COUNTIF('A-3'!$A$3,A33)=0,COUNTIF('A-3'!$A$12,A33)=0),"",SUMIFS('A-3'!$V$9,'A-3'!$A$3,A33)+SUMIFS('A-3'!$V$18,'A-3'!$A$12,A33))</f>
        <v/>
      </c>
      <c r="I33" s="18" t="str">
        <f>IF(AND(COUNTIF('B-3'!$A$3,A33)=0,COUNTIF('B-3'!$A$12,A33)=0),"",SUMIFS('B-3'!$V$9,'B-3'!$A$3,A33)+SUMIFS('B-3'!$V$18,'B-3'!$A$12,A33))</f>
        <v/>
      </c>
      <c r="J33" s="18" t="str">
        <f>IF(AND(COUNTIF('A-4'!$A$3,A33)=0,COUNTIF('A-4'!$A$12,A33)=0),"",SUMIFS('A-4'!$V$9,'A-4'!$A$3,A33)+SUMIFS('A-4'!$V$18,'A-4'!$A$12,A33))</f>
        <v/>
      </c>
      <c r="K33" s="18" t="str">
        <f>IF(AND(COUNTIF('B-4'!$A$3,A33)=0,COUNTIF('B-4'!$A$12,A33)=0),"",SUMIFS('B-4'!$V$9,'B-4'!$A$3,A33)+SUMIFS('B-4'!$V$18,'B-4'!$A$12,A33))</f>
        <v/>
      </c>
      <c r="L33" s="18" t="str">
        <f>IF(AND(COUNTIF('A-5'!$A$3,A33)=0,COUNTIF('A-5'!$A$12,A33)=0),"",SUMIFS('A-5'!$V$9,'A-5'!$A$3,A33)+SUMIFS('A-5'!$V$18,'A-5'!$A$12,A33))</f>
        <v/>
      </c>
      <c r="M33" s="18" t="str">
        <f>IF(AND(COUNTIF('B-5'!$A$3,A33)=0,COUNTIF('B-5'!$A$12,A33)=0),"",SUMIFS('B-5'!$V$9,'B-5'!$A$3,A33)+SUMIFS('B-5'!$V$18,'B-5'!$A$12,A33))</f>
        <v/>
      </c>
      <c r="N33" s="18" t="str">
        <f>IF(AND(COUNTIF('G11'!$A$3,A33)=0,COUNTIF('G11'!$A$12,A33)=0),"",SUMIFS('G11'!$V$9,'G11'!$A$3,A33)+SUMIFS('G11'!$V$18,'G11'!$A$12,A33))</f>
        <v/>
      </c>
      <c r="O33" s="18" t="str">
        <f>IF(AND(COUNTIF('G12'!$A$3,A33)=0,COUNTIF('G12'!$A$12,A33)=0),"",SUMIFS('G12'!$V$9,'G12'!$A$3,A33)+SUMIFS('G12'!$V$18,'G12'!$A$12,A33))</f>
        <v/>
      </c>
      <c r="P33" s="18" t="str">
        <f>IF(AND(COUNTIF('G13'!$A$3,A33)=0,COUNTIF('G13'!$A$12,A33)=0),"",SUMIFS('G13'!$V$9,'G13'!$A$3,A33)+SUMIFS('G13'!$V$18,'G13'!$A$12,A33))</f>
        <v/>
      </c>
      <c r="Q33" s="18" t="str">
        <f>IF(AND(COUNTIF('G14'!$A$3,A33)=0,COUNTIF('G14'!$A$12,A33)=0),"",SUMIFS('G14'!$V$9,'G14'!$A$3,A33)+SUMIFS('G14'!$V$18,'G14'!$A$12,A33))</f>
        <v/>
      </c>
      <c r="R33" s="18" t="str">
        <f>IF(AND(COUNTIF('G15'!$A$3,A33)=0,COUNTIF('G15'!$A$12,A33)=0),"",SUMIFS('G15'!$V$9,'G15'!$A$3,A33)+SUMIFS('G15'!$V$18,'G15'!$A$12,A33))</f>
        <v/>
      </c>
    </row>
    <row r="34" spans="1:18" ht="15" customHeight="1">
      <c r="A34" s="13" t="s">
        <v>48</v>
      </c>
      <c r="B34" s="38" t="str">
        <f t="shared" si="2"/>
        <v/>
      </c>
      <c r="C34" s="39" t="str">
        <f t="shared" si="3"/>
        <v/>
      </c>
      <c r="D34" s="30" t="str">
        <f>IF(AND(COUNTIF('A-1'!$A$3,A34)=0,COUNTIF('A-1'!$A$12,A34)=0),"",SUMIFS('A-1'!$V$9,'A-1'!$A$3,A34)+SUMIFS('A-1'!$V$18,'A-1'!$A$12,A34))</f>
        <v/>
      </c>
      <c r="E34" s="18" t="str">
        <f>IF(AND(COUNTIF('B-1'!$A$3,A34)=0,COUNTIF('B-1'!$A$12,A34)=0),"",SUMIFS('B-1'!$V$9,'B-1'!$A$3,A34)+SUMIFS('B-1'!$V$18,'B-1'!$A$12,A34))</f>
        <v/>
      </c>
      <c r="F34" s="18" t="str">
        <f>IF(AND(COUNTIF('A-2'!$A$3,A34)=0,COUNTIF('A-2'!$A$12,A34)=0),"",SUMIFS('A-2'!$V$9,'A-2'!$A$3,A34)+SUMIFS('A-2'!$V$18,'A-2'!$A$12,A34))</f>
        <v/>
      </c>
      <c r="G34" s="18" t="str">
        <f>IF(AND(COUNTIF('B-2'!$A$3,A34)=0,COUNTIF('B-2'!$A$12,A34)=0),"",SUMIFS('B-2'!$V$9,'B-2'!$A$3,A34)+SUMIFS('B-2'!$V$18,'B-2'!$A$12,A34))</f>
        <v/>
      </c>
      <c r="H34" s="18" t="str">
        <f>IF(AND(COUNTIF('A-3'!$A$3,A34)=0,COUNTIF('A-3'!$A$12,A34)=0),"",SUMIFS('A-3'!$V$9,'A-3'!$A$3,A34)+SUMIFS('A-3'!$V$18,'A-3'!$A$12,A34))</f>
        <v/>
      </c>
      <c r="I34" s="18" t="str">
        <f>IF(AND(COUNTIF('B-3'!$A$3,A34)=0,COUNTIF('B-3'!$A$12,A34)=0),"",SUMIFS('B-3'!$V$9,'B-3'!$A$3,A34)+SUMIFS('B-3'!$V$18,'B-3'!$A$12,A34))</f>
        <v/>
      </c>
      <c r="J34" s="18" t="str">
        <f>IF(AND(COUNTIF('A-4'!$A$3,A34)=0,COUNTIF('A-4'!$A$12,A34)=0),"",SUMIFS('A-4'!$V$9,'A-4'!$A$3,A34)+SUMIFS('A-4'!$V$18,'A-4'!$A$12,A34))</f>
        <v/>
      </c>
      <c r="K34" s="18" t="str">
        <f>IF(AND(COUNTIF('B-4'!$A$3,A34)=0,COUNTIF('B-4'!$A$12,A34)=0),"",SUMIFS('B-4'!$V$9,'B-4'!$A$3,A34)+SUMIFS('B-4'!$V$18,'B-4'!$A$12,A34))</f>
        <v/>
      </c>
      <c r="L34" s="18" t="str">
        <f>IF(AND(COUNTIF('A-5'!$A$3,A34)=0,COUNTIF('A-5'!$A$12,A34)=0),"",SUMIFS('A-5'!$V$9,'A-5'!$A$3,A34)+SUMIFS('A-5'!$V$18,'A-5'!$A$12,A34))</f>
        <v/>
      </c>
      <c r="M34" s="18" t="str">
        <f>IF(AND(COUNTIF('B-5'!$A$3,A34)=0,COUNTIF('B-5'!$A$12,A34)=0),"",SUMIFS('B-5'!$V$9,'B-5'!$A$3,A34)+SUMIFS('B-5'!$V$18,'B-5'!$A$12,A34))</f>
        <v/>
      </c>
      <c r="N34" s="18" t="str">
        <f>IF(AND(COUNTIF('G11'!$A$3,A34)=0,COUNTIF('G11'!$A$12,A34)=0),"",SUMIFS('G11'!$V$9,'G11'!$A$3,A34)+SUMIFS('G11'!$V$18,'G11'!$A$12,A34))</f>
        <v/>
      </c>
      <c r="O34" s="18" t="str">
        <f>IF(AND(COUNTIF('G12'!$A$3,A34)=0,COUNTIF('G12'!$A$12,A34)=0),"",SUMIFS('G12'!$V$9,'G12'!$A$3,A34)+SUMIFS('G12'!$V$18,'G12'!$A$12,A34))</f>
        <v/>
      </c>
      <c r="P34" s="18" t="str">
        <f>IF(AND(COUNTIF('G13'!$A$3,A34)=0,COUNTIF('G13'!$A$12,A34)=0),"",SUMIFS('G13'!$V$9,'G13'!$A$3,A34)+SUMIFS('G13'!$V$18,'G13'!$A$12,A34))</f>
        <v/>
      </c>
      <c r="Q34" s="18" t="str">
        <f>IF(AND(COUNTIF('G14'!$A$3,A34)=0,COUNTIF('G14'!$A$12,A34)=0),"",SUMIFS('G14'!$V$9,'G14'!$A$3,A34)+SUMIFS('G14'!$V$18,'G14'!$A$12,A34))</f>
        <v/>
      </c>
      <c r="R34" s="18" t="str">
        <f>IF(AND(COUNTIF('G15'!$A$3,A34)=0,COUNTIF('G15'!$A$12,A34)=0),"",SUMIFS('G15'!$V$9,'G15'!$A$3,A34)+SUMIFS('G15'!$V$18,'G15'!$A$12,A34))</f>
        <v/>
      </c>
    </row>
    <row r="35" spans="1:18" ht="15" customHeight="1">
      <c r="A35" s="13" t="s">
        <v>49</v>
      </c>
      <c r="B35" s="28" t="str">
        <f t="shared" si="2"/>
        <v/>
      </c>
      <c r="C35" s="29" t="str">
        <f t="shared" si="3"/>
        <v/>
      </c>
      <c r="D35" s="30" t="str">
        <f>IF(AND(COUNTIF('A-1'!$A$3,A35)=0,COUNTIF('A-1'!$A$12,A35)=0),"",SUMIFS('A-1'!$V$9,'A-1'!$A$3,A35)+SUMIFS('A-1'!$V$18,'A-1'!$A$12,A35))</f>
        <v/>
      </c>
      <c r="E35" s="18" t="str">
        <f>IF(AND(COUNTIF('B-1'!$A$3,A35)=0,COUNTIF('B-1'!$A$12,A35)=0),"",SUMIFS('B-1'!$V$9,'B-1'!$A$3,A35)+SUMIFS('B-1'!$V$18,'B-1'!$A$12,A35))</f>
        <v/>
      </c>
      <c r="F35" s="18" t="str">
        <f>IF(AND(COUNTIF('A-2'!$A$3,A35)=0,COUNTIF('A-2'!$A$12,A35)=0),"",SUMIFS('A-2'!$V$9,'A-2'!$A$3,A35)+SUMIFS('A-2'!$V$18,'A-2'!$A$12,A35))</f>
        <v/>
      </c>
      <c r="G35" s="18" t="str">
        <f>IF(AND(COUNTIF('B-2'!$A$3,A35)=0,COUNTIF('B-2'!$A$12,A35)=0),"",SUMIFS('B-2'!$V$9,'B-2'!$A$3,A35)+SUMIFS('B-2'!$V$18,'B-2'!$A$12,A35))</f>
        <v/>
      </c>
      <c r="H35" s="18" t="str">
        <f>IF(AND(COUNTIF('A-3'!$A$3,A35)=0,COUNTIF('A-3'!$A$12,A35)=0),"",SUMIFS('A-3'!$V$9,'A-3'!$A$3,A35)+SUMIFS('A-3'!$V$18,'A-3'!$A$12,A35))</f>
        <v/>
      </c>
      <c r="I35" s="18" t="str">
        <f>IF(AND(COUNTIF('B-3'!$A$3,A35)=0,COUNTIF('B-3'!$A$12,A35)=0),"",SUMIFS('B-3'!$V$9,'B-3'!$A$3,A35)+SUMIFS('B-3'!$V$18,'B-3'!$A$12,A35))</f>
        <v/>
      </c>
      <c r="J35" s="18" t="str">
        <f>IF(AND(COUNTIF('A-4'!$A$3,A35)=0,COUNTIF('A-4'!$A$12,A35)=0),"",SUMIFS('A-4'!$V$9,'A-4'!$A$3,A35)+SUMIFS('A-4'!$V$18,'A-4'!$A$12,A35))</f>
        <v/>
      </c>
      <c r="K35" s="18" t="str">
        <f>IF(AND(COUNTIF('B-4'!$A$3,A35)=0,COUNTIF('B-4'!$A$12,A35)=0),"",SUMIFS('B-4'!$V$9,'B-4'!$A$3,A35)+SUMIFS('B-4'!$V$18,'B-4'!$A$12,A35))</f>
        <v/>
      </c>
      <c r="L35" s="18" t="str">
        <f>IF(AND(COUNTIF('A-5'!$A$3,A35)=0,COUNTIF('A-5'!$A$12,A35)=0),"",SUMIFS('A-5'!$V$9,'A-5'!$A$3,A35)+SUMIFS('A-5'!$V$18,'A-5'!$A$12,A35))</f>
        <v/>
      </c>
      <c r="M35" s="18" t="str">
        <f>IF(AND(COUNTIF('B-5'!$A$3,A35)=0,COUNTIF('B-5'!$A$12,A35)=0),"",SUMIFS('B-5'!$V$9,'B-5'!$A$3,A35)+SUMIFS('B-5'!$V$18,'B-5'!$A$12,A35))</f>
        <v/>
      </c>
      <c r="N35" s="18" t="str">
        <f>IF(AND(COUNTIF('G11'!$A$3,A35)=0,COUNTIF('G11'!$A$12,A35)=0),"",SUMIFS('G11'!$V$9,'G11'!$A$3,A35)+SUMIFS('G11'!$V$18,'G11'!$A$12,A35))</f>
        <v/>
      </c>
      <c r="O35" s="18" t="str">
        <f>IF(AND(COUNTIF('G12'!$A$3,A35)=0,COUNTIF('G12'!$A$12,A35)=0),"",SUMIFS('G12'!$V$9,'G12'!$A$3,A35)+SUMIFS('G12'!$V$18,'G12'!$A$12,A35))</f>
        <v/>
      </c>
      <c r="P35" s="18" t="str">
        <f>IF(AND(COUNTIF('G13'!$A$3,A35)=0,COUNTIF('G13'!$A$12,A35)=0),"",SUMIFS('G13'!$V$9,'G13'!$A$3,A35)+SUMIFS('G13'!$V$18,'G13'!$A$12,A35))</f>
        <v/>
      </c>
      <c r="Q35" s="18" t="str">
        <f>IF(AND(COUNTIF('G14'!$A$3,A35)=0,COUNTIF('G14'!$A$12,A35)=0),"",SUMIFS('G14'!$V$9,'G14'!$A$3,A35)+SUMIFS('G14'!$V$18,'G14'!$A$12,A35))</f>
        <v/>
      </c>
      <c r="R35" s="18" t="str">
        <f>IF(AND(COUNTIF('G15'!$A$3,A35)=0,COUNTIF('G15'!$A$12,A35)=0),"",SUMIFS('G15'!$V$9,'G15'!$A$3,A35)+SUMIFS('G15'!$V$18,'G15'!$A$12,A35))</f>
        <v/>
      </c>
    </row>
  </sheetData>
  <sortState ref="A3:M16">
    <sortCondition descending="1" ref="C3:C16"/>
  </sortState>
  <pageMargins left="1" right="1" top="1" bottom="1" header="0.25" footer="0.25"/>
  <pageSetup orientation="portrait"/>
  <headerFooter>
    <oddFooter>&amp;C&amp;"Helvetica,Regular"&amp;11&amp;K000000&amp;P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22" customWidth="1"/>
    <col min="2" max="3" width="4" style="122" customWidth="1"/>
    <col min="4" max="4" width="3.28515625" style="122" customWidth="1"/>
    <col min="5" max="21" width="4" style="122" customWidth="1"/>
    <col min="22" max="22" width="5.42578125" style="122" customWidth="1"/>
    <col min="23" max="23" width="5.7109375" style="122" customWidth="1"/>
    <col min="24" max="31" width="8.85546875" style="122" hidden="1" customWidth="1"/>
    <col min="32" max="256" width="8.85546875" style="122" customWidth="1"/>
  </cols>
  <sheetData>
    <row r="1" spans="1:31" ht="21.95" customHeight="1">
      <c r="A1" s="71" t="s">
        <v>65</v>
      </c>
      <c r="B1" s="72">
        <f>11-COUNTIF(B3:U3,"G")</f>
        <v>0</v>
      </c>
      <c r="C1" s="144" t="s">
        <v>66</v>
      </c>
      <c r="D1" s="145"/>
      <c r="E1" s="145"/>
      <c r="F1" s="73">
        <f>4-COUNTIF(B3:U3,"A")</f>
        <v>0</v>
      </c>
      <c r="G1" s="148" t="s">
        <v>67</v>
      </c>
      <c r="H1" s="145"/>
      <c r="I1" s="74">
        <f>1-COUNTIF(B3:U3,"Q")</f>
        <v>0</v>
      </c>
      <c r="J1" s="148" t="s">
        <v>68</v>
      </c>
      <c r="K1" s="145"/>
      <c r="L1" s="74">
        <f>1-COUNTIF(B3:U3,"V")</f>
        <v>0</v>
      </c>
      <c r="M1" s="148" t="s">
        <v>69</v>
      </c>
      <c r="N1" s="145"/>
      <c r="O1" s="145"/>
      <c r="P1" s="74">
        <f>1-COUNTIF(B3:U3,"R")</f>
        <v>0</v>
      </c>
      <c r="Q1" s="154" t="s">
        <v>70</v>
      </c>
      <c r="R1" s="145"/>
      <c r="S1" s="145"/>
      <c r="T1" s="75">
        <f>1-COUNTIF(B3:U3,"BC/S")</f>
        <v>0</v>
      </c>
      <c r="U1" s="154" t="s">
        <v>71</v>
      </c>
      <c r="V1" s="145"/>
      <c r="W1" s="75">
        <f>1-COUNTIF(B3:U3,"X")</f>
        <v>0</v>
      </c>
      <c r="X1" s="76" t="s">
        <v>51</v>
      </c>
      <c r="Y1" s="78"/>
      <c r="Z1" s="76" t="s">
        <v>72</v>
      </c>
      <c r="AA1" s="77" t="s">
        <v>53</v>
      </c>
      <c r="AB1" s="77" t="s">
        <v>54</v>
      </c>
      <c r="AC1" s="77" t="s">
        <v>55</v>
      </c>
      <c r="AD1" s="77" t="s">
        <v>56</v>
      </c>
      <c r="AE1" s="77" t="s">
        <v>57</v>
      </c>
    </row>
    <row r="2" spans="1:31" ht="21" customHeight="1">
      <c r="A2" s="79" t="s">
        <v>73</v>
      </c>
      <c r="B2" s="119" t="str">
        <f>IF(SUM(B3:U3)=0,"Done",IF(Y3="A",B1/SUM(I1,L1,P1,T1,W1,B1),IF(OR(Y3="Q",Y3="V",Y3="R"),B1/SUM(F1,B1,T1,W1),B1/SUM(B1,F1,I1,L1,P1,T1,W1))))</f>
        <v>Done</v>
      </c>
      <c r="C2" s="161" t="str">
        <f>IF(SUM(B3:U3)=0,"Done",IF(Y3="A",0,IF(OR(Y3="Q",Y3="V",Y3="R"),F1/SUM(F1,B1,T1,W1),F1/SUM(B1,F1,I1,L1,P1,T1,W1))))</f>
        <v>Done</v>
      </c>
      <c r="D2" s="160"/>
      <c r="E2" s="160"/>
      <c r="F2" s="156"/>
      <c r="G2" s="162" t="str">
        <f>IF(SUM(B3:U3)=0,"Done",IF(Y3="A",SUM(I1,L1,P1)/SUM(I1,L1,P1,T1,W1,B1),IF(OR(Y3="Q",Y3="V",Y3="R"),0,SUM(I1,L1,P1)/SUM(B1,F1,I1,L1,P1,T1,W1))))</f>
        <v>Done</v>
      </c>
      <c r="H2" s="160"/>
      <c r="I2" s="160"/>
      <c r="J2" s="160"/>
      <c r="K2" s="160"/>
      <c r="L2" s="160"/>
      <c r="M2" s="160"/>
      <c r="N2" s="160"/>
      <c r="O2" s="160"/>
      <c r="P2" s="156"/>
      <c r="Q2" s="157" t="str">
        <f>IF(SUM(B3:U3)=0,"Done",IF(Y3="A",T1/SUM(I1,L1,P1,T1,W1,B1),IF(OR(Y3="Q",Y3="V",Y3="R"),T1/SUM(F1,B1,T1,W1),T1/SUM(B1,F1,I1,L1,P1,T1,W1))))</f>
        <v>Done</v>
      </c>
      <c r="R2" s="158"/>
      <c r="S2" s="158"/>
      <c r="T2" s="159">
        <f>SUM(Q2,V2)</f>
        <v>0</v>
      </c>
      <c r="U2" s="160"/>
      <c r="V2" s="146" t="str">
        <f>IF(SUM(B3:U3)=0,"Done",IF(Y3="A",W1/SUM(I1,L1,P1,T1,W1,B1),IF(OR(Y3="Q",Y3="V",Y3="R"),W1/SUM(F1,B1,T1,W1),W1/SUM(B1,F1,I1,L1,P1,T1,W1))))</f>
        <v>Done</v>
      </c>
      <c r="W2" s="147"/>
      <c r="X2" s="81">
        <f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>7</v>
      </c>
      <c r="Y2" s="83"/>
      <c r="Z2" s="82">
        <f t="shared" ref="Z2:AE2" si="0">IF(COUNTA($B$4:$U$8)+COUNTA($B$13:$U$17)=0,"",(SUMIFS($B$4:$U$4,$B$3:$U$3,Z1)+SUMIFS($B$5:$U$5,$B$3:$U$3,Z1)+SUMIFS($B$6:$U$6,$B$3:$U$3,Z1)+SUMIFS($B$7:$U$7,$B$3:$U$3,Z1)+SUMIFS($B$8:$U$8,$B$3:$U$3,Z1)+SUMIFS($B$13:$U$13,$B$3:$U$3,Z1)+SUMIFS($B$14:$U$14,$B$3:$U$3,Z1)+SUMIFS($B$15:$U$15,$B$3:$U$3,Z1)+SUMIFS($B$16:$U$16,$B$3:$U$3,Z1)+SUMIFS($B$17:$U$17,$B$3:$U$3,Z1))/20)</f>
        <v>1</v>
      </c>
      <c r="AA2" s="82">
        <f t="shared" si="0"/>
        <v>1</v>
      </c>
      <c r="AB2" s="82">
        <f t="shared" si="0"/>
        <v>1</v>
      </c>
      <c r="AC2" s="82">
        <f t="shared" si="0"/>
        <v>1</v>
      </c>
      <c r="AD2" s="82">
        <f t="shared" si="0"/>
        <v>0</v>
      </c>
      <c r="AE2" s="82">
        <f t="shared" si="0"/>
        <v>1</v>
      </c>
    </row>
    <row r="3" spans="1:31" ht="21" customHeight="1">
      <c r="A3" s="84" t="s">
        <v>81</v>
      </c>
      <c r="B3" s="120" t="s">
        <v>51</v>
      </c>
      <c r="C3" s="120" t="s">
        <v>51</v>
      </c>
      <c r="D3" s="120" t="s">
        <v>72</v>
      </c>
      <c r="E3" s="120" t="s">
        <v>51</v>
      </c>
      <c r="F3" s="120" t="s">
        <v>72</v>
      </c>
      <c r="G3" s="120" t="s">
        <v>56</v>
      </c>
      <c r="H3" s="120" t="s">
        <v>51</v>
      </c>
      <c r="I3" s="120" t="s">
        <v>57</v>
      </c>
      <c r="J3" s="120" t="s">
        <v>51</v>
      </c>
      <c r="K3" s="120" t="s">
        <v>54</v>
      </c>
      <c r="L3" s="120" t="s">
        <v>51</v>
      </c>
      <c r="M3" s="120" t="s">
        <v>72</v>
      </c>
      <c r="N3" s="120" t="s">
        <v>51</v>
      </c>
      <c r="O3" s="120" t="s">
        <v>51</v>
      </c>
      <c r="P3" s="120" t="s">
        <v>55</v>
      </c>
      <c r="Q3" s="120" t="s">
        <v>51</v>
      </c>
      <c r="R3" s="120" t="s">
        <v>72</v>
      </c>
      <c r="S3" s="120" t="s">
        <v>51</v>
      </c>
      <c r="T3" s="120" t="s">
        <v>51</v>
      </c>
      <c r="U3" s="120" t="s">
        <v>53</v>
      </c>
      <c r="V3" s="86" t="s">
        <v>58</v>
      </c>
      <c r="W3" s="86" t="s">
        <v>74</v>
      </c>
      <c r="X3" s="87"/>
      <c r="Y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>Q</v>
      </c>
      <c r="Z3" s="87"/>
      <c r="AA3" s="87"/>
      <c r="AB3" s="87"/>
      <c r="AC3" s="87"/>
      <c r="AD3" s="87"/>
      <c r="AE3" s="87"/>
    </row>
    <row r="4" spans="1:31" ht="20.100000000000001" customHeight="1">
      <c r="A4" s="88" t="s">
        <v>24</v>
      </c>
      <c r="B4" s="89" t="s">
        <v>76</v>
      </c>
      <c r="C4" s="89"/>
      <c r="D4" s="89"/>
      <c r="E4" s="89"/>
      <c r="F4" s="89" t="s">
        <v>75</v>
      </c>
      <c r="G4" s="89" t="s">
        <v>57</v>
      </c>
      <c r="H4" s="89"/>
      <c r="I4" s="89"/>
      <c r="J4" s="89"/>
      <c r="K4" s="89"/>
      <c r="L4" s="89">
        <v>20</v>
      </c>
      <c r="M4" s="89" t="s">
        <v>57</v>
      </c>
      <c r="N4" s="89"/>
      <c r="O4" s="89">
        <v>20</v>
      </c>
      <c r="P4" s="89"/>
      <c r="Q4" s="89" t="s">
        <v>57</v>
      </c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30</v>
      </c>
      <c r="W4" s="90">
        <f>IF(COUNTIF(B4:U4,"X")&gt;3,"ERR",COUNTIF(B4:U4,"X"))</f>
        <v>3</v>
      </c>
      <c r="X4" s="90">
        <f t="shared" ref="X4:AD4" si="1">SUMIFS($B$4:$U$4,$B$3:$U$3,X1)</f>
        <v>40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113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0</v>
      </c>
      <c r="W5" s="93">
        <f>IF(COUNTIF(B5:U5,"X")&gt;3,"ERR",COUNTIF(B5:U5,"X"))</f>
        <v>0</v>
      </c>
      <c r="X5" s="90">
        <f t="shared" ref="X5:AD5" si="2">SUMIFS($B$5:$U$5,$B$3:$U$3,X1)</f>
        <v>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88" t="s">
        <v>23</v>
      </c>
      <c r="B6" s="89"/>
      <c r="C6" s="89" t="s">
        <v>57</v>
      </c>
      <c r="D6" s="89"/>
      <c r="E6" s="89">
        <v>20</v>
      </c>
      <c r="F6" s="89"/>
      <c r="G6" s="89"/>
      <c r="H6" s="89">
        <v>20</v>
      </c>
      <c r="I6" s="89">
        <v>20</v>
      </c>
      <c r="J6" s="89"/>
      <c r="K6" s="89">
        <v>20</v>
      </c>
      <c r="L6" s="89"/>
      <c r="M6" s="89"/>
      <c r="N6" s="89"/>
      <c r="O6" s="89"/>
      <c r="P6" s="89"/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80</v>
      </c>
      <c r="W6" s="90">
        <f>IF(COUNTIF(B6:U6,"X")&gt;3,"ERR",COUNTIF(B6:U6,"X"))</f>
        <v>1</v>
      </c>
      <c r="X6" s="90">
        <f t="shared" ref="X6:AD6" si="3">SUMIFS($B$6:$U$6,$B$3:$U$3,X1)</f>
        <v>40</v>
      </c>
      <c r="Y6" s="90">
        <f t="shared" si="3"/>
        <v>0</v>
      </c>
      <c r="Z6" s="90">
        <f t="shared" si="3"/>
        <v>0</v>
      </c>
      <c r="AA6" s="90">
        <f t="shared" si="3"/>
        <v>0</v>
      </c>
      <c r="AB6" s="90">
        <f t="shared" si="3"/>
        <v>20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88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 t="s">
        <v>57</v>
      </c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0</v>
      </c>
      <c r="W7" s="93">
        <f>IF(COUNTIF(B7:U7,"X")&gt;3,"ERR",COUNTIF(B7:U7,"X"))</f>
        <v>1</v>
      </c>
      <c r="X7" s="90">
        <f t="shared" ref="X7:AD7" si="4">SUMIFS($B$7:$U$7,$B$3:$U$3,X1)</f>
        <v>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100">
        <f>IF(COUNTA($B$4:B8)&gt;1,"Err",IF(COUNTIF($B$4:B8,"B")&gt;0,10,""))</f>
        <v>10</v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100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>-10</v>
      </c>
      <c r="R9" s="100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>-10</v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110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10</v>
      </c>
      <c r="C10" s="89">
        <f t="shared" ref="C10:U10" si="6">B10+SUM(C4:C9)</f>
        <v>10</v>
      </c>
      <c r="D10" s="89">
        <f t="shared" si="6"/>
        <v>10</v>
      </c>
      <c r="E10" s="89">
        <f t="shared" si="6"/>
        <v>30</v>
      </c>
      <c r="F10" s="89">
        <f t="shared" si="6"/>
        <v>30</v>
      </c>
      <c r="G10" s="89">
        <f t="shared" si="6"/>
        <v>30</v>
      </c>
      <c r="H10" s="89">
        <f t="shared" si="6"/>
        <v>50</v>
      </c>
      <c r="I10" s="89">
        <f t="shared" si="6"/>
        <v>70</v>
      </c>
      <c r="J10" s="89">
        <f t="shared" si="6"/>
        <v>70</v>
      </c>
      <c r="K10" s="89">
        <f t="shared" si="6"/>
        <v>90</v>
      </c>
      <c r="L10" s="89">
        <f t="shared" si="6"/>
        <v>110</v>
      </c>
      <c r="M10" s="89">
        <f t="shared" si="6"/>
        <v>110</v>
      </c>
      <c r="N10" s="89">
        <f t="shared" si="6"/>
        <v>110</v>
      </c>
      <c r="O10" s="89">
        <f t="shared" si="6"/>
        <v>130</v>
      </c>
      <c r="P10" s="89">
        <f t="shared" si="6"/>
        <v>130</v>
      </c>
      <c r="Q10" s="89">
        <f t="shared" si="6"/>
        <v>120</v>
      </c>
      <c r="R10" s="89">
        <f t="shared" si="6"/>
        <v>110</v>
      </c>
      <c r="S10" s="89">
        <f t="shared" si="6"/>
        <v>110</v>
      </c>
      <c r="T10" s="89">
        <f t="shared" si="6"/>
        <v>110</v>
      </c>
      <c r="U10" s="89">
        <f t="shared" si="6"/>
        <v>110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36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19</v>
      </c>
      <c r="B13" s="89" t="s">
        <v>57</v>
      </c>
      <c r="C13" s="89"/>
      <c r="D13" s="89">
        <v>20</v>
      </c>
      <c r="E13" s="89"/>
      <c r="F13" s="89" t="s">
        <v>57</v>
      </c>
      <c r="G13" s="89" t="s">
        <v>75</v>
      </c>
      <c r="H13" s="89"/>
      <c r="I13" s="89"/>
      <c r="J13" s="89">
        <v>20</v>
      </c>
      <c r="K13" s="89"/>
      <c r="L13" s="89"/>
      <c r="M13" s="89" t="s">
        <v>75</v>
      </c>
      <c r="N13" s="89">
        <v>20</v>
      </c>
      <c r="O13" s="89"/>
      <c r="P13" s="89"/>
      <c r="Q13" s="89" t="s">
        <v>76</v>
      </c>
      <c r="R13" s="89"/>
      <c r="S13" s="89" t="s">
        <v>57</v>
      </c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50</v>
      </c>
      <c r="W13" s="90">
        <f>IF(COUNTIF(B13:U13,"X")&gt;3,"ERR",COUNTIF(B13:U13,"X"))</f>
        <v>3</v>
      </c>
      <c r="X13" s="90">
        <f t="shared" ref="X13:AD13" si="7">SUMIFS($B$13:$U$13,$B$3:$U$3,X1)</f>
        <v>40</v>
      </c>
      <c r="Y13" s="90">
        <f t="shared" si="7"/>
        <v>0</v>
      </c>
      <c r="Z13" s="90">
        <f t="shared" si="7"/>
        <v>20</v>
      </c>
      <c r="AA13" s="90">
        <f t="shared" si="7"/>
        <v>0</v>
      </c>
      <c r="AB13" s="90">
        <f t="shared" si="7"/>
        <v>0</v>
      </c>
      <c r="AC13" s="90">
        <f t="shared" si="7"/>
        <v>0</v>
      </c>
      <c r="AD13" s="90">
        <f t="shared" si="7"/>
        <v>0</v>
      </c>
      <c r="AE13" s="91"/>
    </row>
    <row r="14" spans="1:31" ht="18" customHeight="1">
      <c r="A14" s="113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0</v>
      </c>
      <c r="W14" s="93">
        <f>IF(COUNTIF(B14:U14,"X")&gt;3,"ERR",COUNTIF(B14:U14,"X"))</f>
        <v>0</v>
      </c>
      <c r="X14" s="90">
        <f t="shared" ref="X14:AD14" si="8">SUMIFS($B$14:$U$14,$B$3:$U$3,X1)</f>
        <v>0</v>
      </c>
      <c r="Y14" s="90">
        <f t="shared" si="8"/>
        <v>0</v>
      </c>
      <c r="Z14" s="90">
        <f t="shared" si="8"/>
        <v>0</v>
      </c>
      <c r="AA14" s="90">
        <f t="shared" si="8"/>
        <v>0</v>
      </c>
      <c r="AB14" s="90">
        <f t="shared" si="8"/>
        <v>0</v>
      </c>
      <c r="AC14" s="90">
        <f t="shared" si="8"/>
        <v>0</v>
      </c>
      <c r="AD14" s="90">
        <f t="shared" si="8"/>
        <v>0</v>
      </c>
      <c r="AE14" s="94"/>
    </row>
    <row r="15" spans="1:31" ht="18" customHeight="1">
      <c r="A15" s="88" t="s">
        <v>21</v>
      </c>
      <c r="B15" s="89"/>
      <c r="C15" s="89" t="s">
        <v>75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>
        <v>20</v>
      </c>
      <c r="Q15" s="89"/>
      <c r="R15" s="89"/>
      <c r="S15" s="89"/>
      <c r="T15" s="89">
        <v>20</v>
      </c>
      <c r="U15" s="89">
        <v>20</v>
      </c>
      <c r="V15" s="90">
        <f>IF(OR(SUM(B15:U15)&gt;80,AND(COUNTIF(B15:U15,"X")&gt;2,SUM(B15:U15)-10=70)),"ERR",IF(AND(COUNTIF(B15:U15,"X")=0,SUM(B15:U15)=80),90,IF(COUNTIF(B15:U15,"X")&gt;2,SUM(B15:U15)-10,SUM(B15:U15))))</f>
        <v>60</v>
      </c>
      <c r="W15" s="90">
        <f>IF(COUNTIF(B15:U15,"X")&gt;3,"ERR",COUNTIF(B15:U15,"X"))</f>
        <v>0</v>
      </c>
      <c r="X15" s="90">
        <f t="shared" ref="X15:AD15" si="9">SUMIFS($B$15:$U$15,$B$3:$U$3,X1)</f>
        <v>20</v>
      </c>
      <c r="Y15" s="90">
        <f t="shared" si="9"/>
        <v>0</v>
      </c>
      <c r="Z15" s="90">
        <f t="shared" si="9"/>
        <v>0</v>
      </c>
      <c r="AA15" s="90">
        <f t="shared" si="9"/>
        <v>20</v>
      </c>
      <c r="AB15" s="90">
        <f t="shared" si="9"/>
        <v>0</v>
      </c>
      <c r="AC15" s="90">
        <f t="shared" si="9"/>
        <v>20</v>
      </c>
      <c r="AD15" s="90">
        <f t="shared" si="9"/>
        <v>0</v>
      </c>
      <c r="AE15" s="91"/>
    </row>
    <row r="16" spans="1:31" ht="18" customHeight="1">
      <c r="A16" s="88" t="s">
        <v>18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 t="s">
        <v>75</v>
      </c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0</v>
      </c>
      <c r="W16" s="93">
        <f>IF(COUNTIF(B16:U16,"X")&gt;3,"ERR",COUNTIF(B16:U16,"X"))</f>
        <v>0</v>
      </c>
      <c r="X16" s="90">
        <f t="shared" ref="X16:AD16" si="10">SUMIFS($B$16:$U$16,$B$3:$U$3,X1)</f>
        <v>0</v>
      </c>
      <c r="Y16" s="90">
        <f t="shared" si="10"/>
        <v>0</v>
      </c>
      <c r="Z16" s="90">
        <f t="shared" si="10"/>
        <v>0</v>
      </c>
      <c r="AA16" s="90">
        <f t="shared" si="10"/>
        <v>0</v>
      </c>
      <c r="AB16" s="90">
        <f t="shared" si="10"/>
        <v>0</v>
      </c>
      <c r="AC16" s="90">
        <f t="shared" si="10"/>
        <v>0</v>
      </c>
      <c r="AD16" s="90">
        <f t="shared" si="10"/>
        <v>0</v>
      </c>
      <c r="AE16" s="94"/>
    </row>
    <row r="17" spans="1:31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100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>10</v>
      </c>
      <c r="R18" s="86" t="str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/>
      </c>
      <c r="S18" s="100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>-10</v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120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0</v>
      </c>
      <c r="C19" s="89">
        <f t="shared" ref="C19:U19" si="12">B19+SUM(C13:C18)</f>
        <v>0</v>
      </c>
      <c r="D19" s="89">
        <f t="shared" si="12"/>
        <v>20</v>
      </c>
      <c r="E19" s="89">
        <f t="shared" si="12"/>
        <v>20</v>
      </c>
      <c r="F19" s="89">
        <f t="shared" si="12"/>
        <v>20</v>
      </c>
      <c r="G19" s="89">
        <f t="shared" si="12"/>
        <v>20</v>
      </c>
      <c r="H19" s="89">
        <f t="shared" si="12"/>
        <v>20</v>
      </c>
      <c r="I19" s="89">
        <f t="shared" si="12"/>
        <v>20</v>
      </c>
      <c r="J19" s="89">
        <f t="shared" si="12"/>
        <v>40</v>
      </c>
      <c r="K19" s="89">
        <f t="shared" si="12"/>
        <v>40</v>
      </c>
      <c r="L19" s="89">
        <f t="shared" si="12"/>
        <v>40</v>
      </c>
      <c r="M19" s="89">
        <f t="shared" si="12"/>
        <v>40</v>
      </c>
      <c r="N19" s="89">
        <f t="shared" si="12"/>
        <v>60</v>
      </c>
      <c r="O19" s="89">
        <f t="shared" si="12"/>
        <v>60</v>
      </c>
      <c r="P19" s="89">
        <f t="shared" si="12"/>
        <v>80</v>
      </c>
      <c r="Q19" s="89">
        <f t="shared" si="12"/>
        <v>90</v>
      </c>
      <c r="R19" s="89">
        <f t="shared" si="12"/>
        <v>90</v>
      </c>
      <c r="S19" s="89">
        <f t="shared" si="12"/>
        <v>80</v>
      </c>
      <c r="T19" s="89">
        <f t="shared" si="12"/>
        <v>100</v>
      </c>
      <c r="U19" s="89">
        <f t="shared" si="12"/>
        <v>120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23" customWidth="1"/>
    <col min="2" max="3" width="4" style="123" customWidth="1"/>
    <col min="4" max="4" width="3.28515625" style="123" customWidth="1"/>
    <col min="5" max="21" width="4" style="123" customWidth="1"/>
    <col min="22" max="22" width="5.42578125" style="123" customWidth="1"/>
    <col min="23" max="23" width="5.7109375" style="123" customWidth="1"/>
    <col min="24" max="31" width="8.85546875" style="123" hidden="1" customWidth="1"/>
    <col min="32" max="256" width="8.85546875" style="123" customWidth="1"/>
  </cols>
  <sheetData>
    <row r="1" spans="1:31" ht="21.95" customHeight="1">
      <c r="A1" s="71" t="s">
        <v>65</v>
      </c>
      <c r="B1" s="72">
        <f>11-COUNTIF(B3:U3,"G")</f>
        <v>0</v>
      </c>
      <c r="C1" s="144" t="s">
        <v>66</v>
      </c>
      <c r="D1" s="145"/>
      <c r="E1" s="145"/>
      <c r="F1" s="73">
        <f>4-COUNTIF(B3:U3,"A")</f>
        <v>0</v>
      </c>
      <c r="G1" s="148" t="s">
        <v>67</v>
      </c>
      <c r="H1" s="145"/>
      <c r="I1" s="74">
        <f>1-COUNTIF(B3:U3,"Q")</f>
        <v>0</v>
      </c>
      <c r="J1" s="148" t="s">
        <v>68</v>
      </c>
      <c r="K1" s="145"/>
      <c r="L1" s="74">
        <f>1-COUNTIF(B3:U3,"V")</f>
        <v>0</v>
      </c>
      <c r="M1" s="148" t="s">
        <v>69</v>
      </c>
      <c r="N1" s="145"/>
      <c r="O1" s="145"/>
      <c r="P1" s="74">
        <f>1-COUNTIF(B3:U3,"R")</f>
        <v>0</v>
      </c>
      <c r="Q1" s="154" t="s">
        <v>70</v>
      </c>
      <c r="R1" s="145"/>
      <c r="S1" s="145"/>
      <c r="T1" s="75">
        <f>1-COUNTIF(B3:U3,"BC/S")</f>
        <v>0</v>
      </c>
      <c r="U1" s="154" t="s">
        <v>71</v>
      </c>
      <c r="V1" s="145"/>
      <c r="W1" s="75">
        <f>1-COUNTIF(B3:U3,"X")</f>
        <v>0</v>
      </c>
      <c r="X1" s="76" t="s">
        <v>51</v>
      </c>
      <c r="Y1" s="78"/>
      <c r="Z1" s="76" t="s">
        <v>72</v>
      </c>
      <c r="AA1" s="77" t="s">
        <v>53</v>
      </c>
      <c r="AB1" s="77" t="s">
        <v>54</v>
      </c>
      <c r="AC1" s="77" t="s">
        <v>55</v>
      </c>
      <c r="AD1" s="77" t="s">
        <v>56</v>
      </c>
      <c r="AE1" s="77" t="s">
        <v>57</v>
      </c>
    </row>
    <row r="2" spans="1:31" ht="21" customHeight="1">
      <c r="A2" s="79" t="s">
        <v>73</v>
      </c>
      <c r="B2" s="80" t="str">
        <f>IF(SUM(B3:U3)=0,"Done",IF(Y3="A",B1/SUM(I1,L1,P1,T1,W1,B1),IF(OR(Y3="Q",Y3="V",Y3="R"),B1/SUM(F1,B1,T1,W1),B1/SUM(B1,F1,I1,L1,P1,T1,W1))))</f>
        <v>Done</v>
      </c>
      <c r="C2" s="149" t="str">
        <f>IF(SUM(B3:U3)=0,"Done",IF(Y3="A",0,IF(OR(Y3="Q",Y3="V",Y3="R"),F1/SUM(F1,B1,T1,W1),F1/SUM(B1,F1,I1,L1,P1,T1,W1))))</f>
        <v>Done</v>
      </c>
      <c r="D2" s="143"/>
      <c r="E2" s="143"/>
      <c r="F2" s="147"/>
      <c r="G2" s="153" t="str">
        <f>IF(SUM(B3:U3)=0,"Done",IF(Y3="A",SUM(I1,L1,P1)/SUM(I1,L1,P1,T1,W1,B1),IF(OR(Y3="Q",Y3="V",Y3="R"),0,SUM(I1,L1,P1)/SUM(B1,F1,I1,L1,P1,T1,W1))))</f>
        <v>Done</v>
      </c>
      <c r="H2" s="143"/>
      <c r="I2" s="143"/>
      <c r="J2" s="143"/>
      <c r="K2" s="143"/>
      <c r="L2" s="143"/>
      <c r="M2" s="143"/>
      <c r="N2" s="143"/>
      <c r="O2" s="143"/>
      <c r="P2" s="147"/>
      <c r="Q2" s="140" t="str">
        <f>IF(SUM(B3:U3)=0,"Done",IF(Y3="A",T1/SUM(I1,L1,P1,T1,W1,B1),IF(OR(Y3="Q",Y3="V",Y3="R"),T1/SUM(F1,B1,T1,W1),T1/SUM(B1,F1,I1,L1,P1,T1,W1))))</f>
        <v>Done</v>
      </c>
      <c r="R2" s="141"/>
      <c r="S2" s="141"/>
      <c r="T2" s="142">
        <f>SUM(Q2,V2)</f>
        <v>0</v>
      </c>
      <c r="U2" s="143"/>
      <c r="V2" s="146" t="str">
        <f>IF(SUM(B3:U3)=0,"Done",IF(Y3="A",W1/SUM(I1,L1,P1,T1,W1,B1),IF(OR(Y3="Q",Y3="V",Y3="R"),W1/SUM(F1,B1,T1,W1),W1/SUM(B1,F1,I1,L1,P1,T1,W1))))</f>
        <v>Done</v>
      </c>
      <c r="W2" s="147"/>
      <c r="X2" s="81">
        <f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>7</v>
      </c>
      <c r="Y2" s="83"/>
      <c r="Z2" s="82">
        <f t="shared" ref="Z2:AE2" si="0">IF(COUNTA($B$4:$U$8)+COUNTA($B$13:$U$17)=0,"",(SUMIFS($B$4:$U$4,$B$3:$U$3,Z1)+SUMIFS($B$5:$U$5,$B$3:$U$3,Z1)+SUMIFS($B$6:$U$6,$B$3:$U$3,Z1)+SUMIFS($B$7:$U$7,$B$3:$U$3,Z1)+SUMIFS($B$8:$U$8,$B$3:$U$3,Z1)+SUMIFS($B$13:$U$13,$B$3:$U$3,Z1)+SUMIFS($B$14:$U$14,$B$3:$U$3,Z1)+SUMIFS($B$15:$U$15,$B$3:$U$3,Z1)+SUMIFS($B$16:$U$16,$B$3:$U$3,Z1)+SUMIFS($B$17:$U$17,$B$3:$U$3,Z1))/20)</f>
        <v>2</v>
      </c>
      <c r="AA2" s="82">
        <f t="shared" si="0"/>
        <v>0</v>
      </c>
      <c r="AB2" s="82">
        <f t="shared" si="0"/>
        <v>0</v>
      </c>
      <c r="AC2" s="82">
        <f t="shared" si="0"/>
        <v>0</v>
      </c>
      <c r="AD2" s="82">
        <f t="shared" si="0"/>
        <v>0</v>
      </c>
      <c r="AE2" s="82">
        <f t="shared" si="0"/>
        <v>0</v>
      </c>
    </row>
    <row r="3" spans="1:31" ht="21" customHeight="1">
      <c r="A3" s="84" t="s">
        <v>35</v>
      </c>
      <c r="B3" s="85" t="s">
        <v>51</v>
      </c>
      <c r="C3" s="85" t="s">
        <v>51</v>
      </c>
      <c r="D3" s="85" t="s">
        <v>72</v>
      </c>
      <c r="E3" s="85" t="s">
        <v>51</v>
      </c>
      <c r="F3" s="85" t="s">
        <v>72</v>
      </c>
      <c r="G3" s="85" t="s">
        <v>56</v>
      </c>
      <c r="H3" s="85" t="s">
        <v>51</v>
      </c>
      <c r="I3" s="85" t="s">
        <v>57</v>
      </c>
      <c r="J3" s="85" t="s">
        <v>51</v>
      </c>
      <c r="K3" s="85" t="s">
        <v>54</v>
      </c>
      <c r="L3" s="85" t="s">
        <v>51</v>
      </c>
      <c r="M3" s="85" t="s">
        <v>72</v>
      </c>
      <c r="N3" s="85" t="s">
        <v>51</v>
      </c>
      <c r="O3" s="85" t="s">
        <v>51</v>
      </c>
      <c r="P3" s="85" t="s">
        <v>55</v>
      </c>
      <c r="Q3" s="85" t="s">
        <v>51</v>
      </c>
      <c r="R3" s="85" t="s">
        <v>72</v>
      </c>
      <c r="S3" s="85" t="s">
        <v>51</v>
      </c>
      <c r="T3" s="85" t="s">
        <v>51</v>
      </c>
      <c r="U3" s="85" t="s">
        <v>53</v>
      </c>
      <c r="V3" s="86" t="s">
        <v>58</v>
      </c>
      <c r="W3" s="86" t="s">
        <v>74</v>
      </c>
      <c r="X3" s="87"/>
      <c r="Y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>Q</v>
      </c>
      <c r="Z3" s="87"/>
      <c r="AA3" s="87"/>
      <c r="AB3" s="87"/>
      <c r="AC3" s="87"/>
      <c r="AD3" s="87"/>
      <c r="AE3" s="87"/>
    </row>
    <row r="4" spans="1:31" ht="20.100000000000001" customHeight="1">
      <c r="A4" s="88" t="s">
        <v>28</v>
      </c>
      <c r="B4" s="89"/>
      <c r="C4" s="89"/>
      <c r="D4" s="89">
        <v>20</v>
      </c>
      <c r="E4" s="89">
        <v>20</v>
      </c>
      <c r="F4" s="89"/>
      <c r="G4" s="89" t="s">
        <v>57</v>
      </c>
      <c r="H4" s="89"/>
      <c r="I4" s="89"/>
      <c r="J4" s="89">
        <v>20</v>
      </c>
      <c r="K4" s="89" t="s">
        <v>75</v>
      </c>
      <c r="L4" s="89">
        <v>20</v>
      </c>
      <c r="M4" s="89"/>
      <c r="N4" s="89"/>
      <c r="O4" s="89"/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80</v>
      </c>
      <c r="W4" s="90">
        <f>IF(COUNTIF(B4:U4,"X")&gt;3,"ERR",COUNTIF(B4:U4,"X"))</f>
        <v>1</v>
      </c>
      <c r="X4" s="90">
        <f t="shared" ref="X4:AD4" si="1">SUMIFS($B$4:$U$4,$B$3:$U$3,X1)</f>
        <v>60</v>
      </c>
      <c r="Y4" s="90">
        <f t="shared" si="1"/>
        <v>0</v>
      </c>
      <c r="Z4" s="90">
        <f t="shared" si="1"/>
        <v>20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29</v>
      </c>
      <c r="B5" s="92"/>
      <c r="C5" s="92"/>
      <c r="D5" s="92"/>
      <c r="E5" s="92"/>
      <c r="F5" s="92"/>
      <c r="G5" s="92"/>
      <c r="H5" s="92" t="s">
        <v>57</v>
      </c>
      <c r="I5" s="92" t="s">
        <v>57</v>
      </c>
      <c r="J5" s="92"/>
      <c r="K5" s="92"/>
      <c r="L5" s="92"/>
      <c r="M5" s="92"/>
      <c r="N5" s="92"/>
      <c r="O5" s="92">
        <v>20</v>
      </c>
      <c r="P5" s="92" t="s">
        <v>57</v>
      </c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10</v>
      </c>
      <c r="W5" s="93">
        <f>IF(COUNTIF(B5:U5,"X")&gt;3,"ERR",COUNTIF(B5:U5,"X"))</f>
        <v>3</v>
      </c>
      <c r="X5" s="90">
        <f t="shared" ref="X5:AD5" si="2">SUMIFS($B$5:$U$5,$B$3:$U$3,X1)</f>
        <v>20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113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0</v>
      </c>
      <c r="W6" s="90">
        <f>IF(COUNTIF(B6:U6,"X")&gt;3,"ERR",COUNTIF(B6:U6,"X"))</f>
        <v>0</v>
      </c>
      <c r="X6" s="90">
        <f t="shared" ref="X6:AD6" si="3">SUMIFS($B$6:$U$6,$B$3:$U$3,X1)</f>
        <v>0</v>
      </c>
      <c r="Y6" s="90">
        <f t="shared" si="3"/>
        <v>0</v>
      </c>
      <c r="Z6" s="90">
        <f t="shared" si="3"/>
        <v>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113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0</v>
      </c>
      <c r="W7" s="93">
        <f>IF(COUNTIF(B7:U7,"X")&gt;3,"ERR",COUNTIF(B7:U7,"X"))</f>
        <v>0</v>
      </c>
      <c r="X7" s="90">
        <f t="shared" ref="X7:AD7" si="4">SUMIFS($B$7:$U$7,$B$3:$U$3,X1)</f>
        <v>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124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100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>-10</v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90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0</v>
      </c>
      <c r="C10" s="89">
        <f t="shared" ref="C10:U10" si="6">B10+SUM(C4:C9)</f>
        <v>0</v>
      </c>
      <c r="D10" s="89">
        <f t="shared" si="6"/>
        <v>20</v>
      </c>
      <c r="E10" s="89">
        <f t="shared" si="6"/>
        <v>40</v>
      </c>
      <c r="F10" s="89">
        <f t="shared" si="6"/>
        <v>40</v>
      </c>
      <c r="G10" s="89">
        <f t="shared" si="6"/>
        <v>40</v>
      </c>
      <c r="H10" s="89">
        <f t="shared" si="6"/>
        <v>40</v>
      </c>
      <c r="I10" s="89">
        <f t="shared" si="6"/>
        <v>40</v>
      </c>
      <c r="J10" s="89">
        <f t="shared" si="6"/>
        <v>60</v>
      </c>
      <c r="K10" s="89">
        <f t="shared" si="6"/>
        <v>60</v>
      </c>
      <c r="L10" s="89">
        <f t="shared" si="6"/>
        <v>80</v>
      </c>
      <c r="M10" s="89">
        <f t="shared" si="6"/>
        <v>80</v>
      </c>
      <c r="N10" s="89">
        <f t="shared" si="6"/>
        <v>80</v>
      </c>
      <c r="O10" s="89">
        <f t="shared" si="6"/>
        <v>100</v>
      </c>
      <c r="P10" s="89">
        <f t="shared" si="6"/>
        <v>90</v>
      </c>
      <c r="Q10" s="89">
        <f t="shared" si="6"/>
        <v>90</v>
      </c>
      <c r="R10" s="89">
        <f t="shared" si="6"/>
        <v>90</v>
      </c>
      <c r="S10" s="89">
        <f t="shared" si="6"/>
        <v>90</v>
      </c>
      <c r="T10" s="89">
        <f t="shared" si="6"/>
        <v>90</v>
      </c>
      <c r="U10" s="89">
        <f t="shared" si="6"/>
        <v>90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25" t="str">
        <f t="shared" ref="B11:U11" si="7">IF(SUM(B4:B8)+SUM(B13:B17)&gt;20,"!","")</f>
        <v/>
      </c>
      <c r="C11" s="125" t="str">
        <f t="shared" si="7"/>
        <v/>
      </c>
      <c r="D11" s="125" t="str">
        <f t="shared" si="7"/>
        <v/>
      </c>
      <c r="E11" s="125" t="str">
        <f t="shared" si="7"/>
        <v/>
      </c>
      <c r="F11" s="125" t="str">
        <f t="shared" si="7"/>
        <v/>
      </c>
      <c r="G11" s="125" t="str">
        <f t="shared" si="7"/>
        <v/>
      </c>
      <c r="H11" s="125" t="str">
        <f t="shared" si="7"/>
        <v/>
      </c>
      <c r="I11" s="125" t="str">
        <f t="shared" si="7"/>
        <v/>
      </c>
      <c r="J11" s="125" t="str">
        <f t="shared" si="7"/>
        <v/>
      </c>
      <c r="K11" s="125" t="str">
        <f t="shared" si="7"/>
        <v/>
      </c>
      <c r="L11" s="125" t="str">
        <f t="shared" si="7"/>
        <v/>
      </c>
      <c r="M11" s="125" t="str">
        <f t="shared" si="7"/>
        <v/>
      </c>
      <c r="N11" s="125" t="str">
        <f t="shared" si="7"/>
        <v/>
      </c>
      <c r="O11" s="125" t="str">
        <f t="shared" si="7"/>
        <v/>
      </c>
      <c r="P11" s="125" t="str">
        <f t="shared" si="7"/>
        <v/>
      </c>
      <c r="Q11" s="125" t="str">
        <f t="shared" si="7"/>
        <v/>
      </c>
      <c r="R11" s="125" t="str">
        <f t="shared" si="7"/>
        <v/>
      </c>
      <c r="S11" s="125" t="str">
        <f t="shared" si="7"/>
        <v/>
      </c>
      <c r="T11" s="125" t="str">
        <f t="shared" si="7"/>
        <v/>
      </c>
      <c r="U11" s="125" t="str">
        <f t="shared" si="7"/>
        <v/>
      </c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37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27</v>
      </c>
      <c r="B13" s="89"/>
      <c r="C13" s="89"/>
      <c r="D13" s="89"/>
      <c r="E13" s="89"/>
      <c r="F13" s="89"/>
      <c r="G13" s="89"/>
      <c r="H13" s="89" t="s">
        <v>76</v>
      </c>
      <c r="I13" s="89" t="s">
        <v>75</v>
      </c>
      <c r="J13" s="89"/>
      <c r="K13" s="89"/>
      <c r="L13" s="89"/>
      <c r="M13" s="89">
        <v>20</v>
      </c>
      <c r="N13" s="89">
        <v>20</v>
      </c>
      <c r="O13" s="89"/>
      <c r="P13" s="89" t="s">
        <v>75</v>
      </c>
      <c r="Q13" s="89"/>
      <c r="R13" s="89"/>
      <c r="S13" s="89"/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40</v>
      </c>
      <c r="W13" s="90">
        <f>IF(COUNTIF(B13:U13,"X")&gt;3,"ERR",COUNTIF(B13:U13,"X"))</f>
        <v>0</v>
      </c>
      <c r="X13" s="90">
        <f t="shared" ref="X13:AD13" si="8">SUMIFS($B$13:$U$13,$B$3:$U$3,X1)</f>
        <v>20</v>
      </c>
      <c r="Y13" s="90">
        <f t="shared" si="8"/>
        <v>0</v>
      </c>
      <c r="Z13" s="90">
        <f t="shared" si="8"/>
        <v>20</v>
      </c>
      <c r="AA13" s="90">
        <f t="shared" si="8"/>
        <v>0</v>
      </c>
      <c r="AB13" s="90">
        <f t="shared" si="8"/>
        <v>0</v>
      </c>
      <c r="AC13" s="90">
        <f t="shared" si="8"/>
        <v>0</v>
      </c>
      <c r="AD13" s="90">
        <f t="shared" si="8"/>
        <v>0</v>
      </c>
      <c r="AE13" s="91"/>
    </row>
    <row r="14" spans="1:31" ht="18" customHeight="1">
      <c r="A14" s="88" t="s">
        <v>25</v>
      </c>
      <c r="B14" s="92"/>
      <c r="C14" s="92"/>
      <c r="D14" s="92"/>
      <c r="E14" s="92"/>
      <c r="F14" s="92"/>
      <c r="G14" s="92" t="s">
        <v>75</v>
      </c>
      <c r="H14" s="92"/>
      <c r="I14" s="92"/>
      <c r="J14" s="92"/>
      <c r="K14" s="92" t="s">
        <v>57</v>
      </c>
      <c r="L14" s="92"/>
      <c r="M14" s="92"/>
      <c r="N14" s="92"/>
      <c r="O14" s="92"/>
      <c r="P14" s="92"/>
      <c r="Q14" s="92">
        <v>20</v>
      </c>
      <c r="R14" s="92" t="s">
        <v>57</v>
      </c>
      <c r="S14" s="92"/>
      <c r="T14" s="92">
        <v>20</v>
      </c>
      <c r="U14" s="92"/>
      <c r="V14" s="93">
        <f>IF(OR(SUM(B14:U14)&gt;80,AND(COUNTIF(B14:U14,"X")&gt;2,SUM(B14:U14)-10=70)),"ERR",IF(AND(COUNTIF(B14:U14,"X")=0,SUM(B14:U14)=80),90,IF(COUNTIF(B14:U14,"X")&gt;2,SUM(B14:U14)-10,SUM(B14:U14))))</f>
        <v>40</v>
      </c>
      <c r="W14" s="93">
        <f>IF(COUNTIF(B14:U14,"X")&gt;3,"ERR",COUNTIF(B14:U14,"X"))</f>
        <v>2</v>
      </c>
      <c r="X14" s="90">
        <f t="shared" ref="X14:AD14" si="9">SUMIFS($B$14:$U$14,$B$3:$U$3,X1)</f>
        <v>40</v>
      </c>
      <c r="Y14" s="90">
        <f t="shared" si="9"/>
        <v>0</v>
      </c>
      <c r="Z14" s="90">
        <f t="shared" si="9"/>
        <v>0</v>
      </c>
      <c r="AA14" s="90">
        <f t="shared" si="9"/>
        <v>0</v>
      </c>
      <c r="AB14" s="90">
        <f t="shared" si="9"/>
        <v>0</v>
      </c>
      <c r="AC14" s="90">
        <f t="shared" si="9"/>
        <v>0</v>
      </c>
      <c r="AD14" s="90">
        <f t="shared" si="9"/>
        <v>0</v>
      </c>
      <c r="AE14" s="94"/>
    </row>
    <row r="15" spans="1:31" ht="18" customHeight="1">
      <c r="A15" s="88" t="s">
        <v>26</v>
      </c>
      <c r="B15" s="89" t="s">
        <v>57</v>
      </c>
      <c r="C15" s="89" t="s">
        <v>57</v>
      </c>
      <c r="D15" s="89"/>
      <c r="E15" s="89"/>
      <c r="F15" s="89" t="s">
        <v>57</v>
      </c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-10</v>
      </c>
      <c r="W15" s="90">
        <f>IF(COUNTIF(B15:U15,"X")&gt;3,"ERR",COUNTIF(B15:U15,"X"))</f>
        <v>3</v>
      </c>
      <c r="X15" s="90">
        <f t="shared" ref="X15:AD15" si="10">SUMIFS($B$15:$U$15,$B$3:$U$3,X1)</f>
        <v>0</v>
      </c>
      <c r="Y15" s="90">
        <f t="shared" si="10"/>
        <v>0</v>
      </c>
      <c r="Z15" s="90">
        <f t="shared" si="10"/>
        <v>0</v>
      </c>
      <c r="AA15" s="90">
        <f t="shared" si="10"/>
        <v>0</v>
      </c>
      <c r="AB15" s="90">
        <f t="shared" si="10"/>
        <v>0</v>
      </c>
      <c r="AC15" s="90">
        <f t="shared" si="10"/>
        <v>0</v>
      </c>
      <c r="AD15" s="90">
        <f t="shared" si="10"/>
        <v>0</v>
      </c>
      <c r="AE15" s="91"/>
    </row>
    <row r="16" spans="1:31" ht="18" customHeight="1">
      <c r="A16" s="113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0</v>
      </c>
      <c r="W16" s="93">
        <f>IF(COUNTIF(B16:U16,"X")&gt;3,"ERR",COUNTIF(B16:U16,"X"))</f>
        <v>0</v>
      </c>
      <c r="X16" s="90">
        <f t="shared" ref="X16:AD16" si="11">SUMIFS($B$16:$U$16,$B$3:$U$3,X1)</f>
        <v>0</v>
      </c>
      <c r="Y16" s="90">
        <f t="shared" si="11"/>
        <v>0</v>
      </c>
      <c r="Z16" s="90">
        <f t="shared" si="11"/>
        <v>0</v>
      </c>
      <c r="AA16" s="90">
        <f t="shared" si="11"/>
        <v>0</v>
      </c>
      <c r="AB16" s="90">
        <f t="shared" si="11"/>
        <v>0</v>
      </c>
      <c r="AC16" s="90">
        <f t="shared" si="11"/>
        <v>0</v>
      </c>
      <c r="AD16" s="90">
        <f t="shared" si="11"/>
        <v>0</v>
      </c>
      <c r="AE16" s="94"/>
    </row>
    <row r="17" spans="1:31" ht="18" customHeight="1">
      <c r="A17" s="124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2">SUMIFS($B$17:$U$17,$B$3:$U$3,X1)</f>
        <v>0</v>
      </c>
      <c r="Y17" s="90">
        <f t="shared" si="12"/>
        <v>0</v>
      </c>
      <c r="Z17" s="90">
        <f t="shared" si="12"/>
        <v>0</v>
      </c>
      <c r="AA17" s="90">
        <f t="shared" si="12"/>
        <v>0</v>
      </c>
      <c r="AB17" s="90">
        <f t="shared" si="12"/>
        <v>0</v>
      </c>
      <c r="AC17" s="90">
        <f t="shared" si="12"/>
        <v>0</v>
      </c>
      <c r="AD17" s="90">
        <f t="shared" si="12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100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>-10</v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100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>10</v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86" t="str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/>
      </c>
      <c r="R18" s="100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>-10</v>
      </c>
      <c r="S18" s="86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70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0</v>
      </c>
      <c r="C19" s="89">
        <f t="shared" ref="C19:U19" si="13">B19+SUM(C13:C18)</f>
        <v>0</v>
      </c>
      <c r="D19" s="89">
        <f t="shared" si="13"/>
        <v>0</v>
      </c>
      <c r="E19" s="89">
        <f t="shared" si="13"/>
        <v>0</v>
      </c>
      <c r="F19" s="89">
        <f t="shared" si="13"/>
        <v>-10</v>
      </c>
      <c r="G19" s="89">
        <f t="shared" si="13"/>
        <v>-10</v>
      </c>
      <c r="H19" s="89">
        <f t="shared" si="13"/>
        <v>0</v>
      </c>
      <c r="I19" s="89">
        <f t="shared" si="13"/>
        <v>0</v>
      </c>
      <c r="J19" s="89">
        <f t="shared" si="13"/>
        <v>0</v>
      </c>
      <c r="K19" s="89">
        <f t="shared" si="13"/>
        <v>0</v>
      </c>
      <c r="L19" s="89">
        <f t="shared" si="13"/>
        <v>0</v>
      </c>
      <c r="M19" s="89">
        <f t="shared" si="13"/>
        <v>20</v>
      </c>
      <c r="N19" s="89">
        <f t="shared" si="13"/>
        <v>40</v>
      </c>
      <c r="O19" s="89">
        <f t="shared" si="13"/>
        <v>40</v>
      </c>
      <c r="P19" s="89">
        <f t="shared" si="13"/>
        <v>40</v>
      </c>
      <c r="Q19" s="89">
        <f t="shared" si="13"/>
        <v>60</v>
      </c>
      <c r="R19" s="89">
        <f t="shared" si="13"/>
        <v>50</v>
      </c>
      <c r="S19" s="89">
        <f t="shared" si="13"/>
        <v>50</v>
      </c>
      <c r="T19" s="89">
        <f t="shared" si="13"/>
        <v>70</v>
      </c>
      <c r="U19" s="89">
        <f t="shared" si="13"/>
        <v>70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26" customWidth="1"/>
    <col min="2" max="3" width="4" style="126" customWidth="1"/>
    <col min="4" max="4" width="3.28515625" style="126" customWidth="1"/>
    <col min="5" max="21" width="4" style="126" customWidth="1"/>
    <col min="22" max="22" width="5.42578125" style="126" customWidth="1"/>
    <col min="23" max="23" width="5.7109375" style="126" customWidth="1"/>
    <col min="24" max="31" width="8.85546875" style="126" hidden="1" customWidth="1"/>
    <col min="32" max="256" width="8.85546875" style="126" customWidth="1"/>
  </cols>
  <sheetData>
    <row r="1" spans="1:31" ht="21.95" customHeight="1">
      <c r="A1" s="71" t="s">
        <v>65</v>
      </c>
      <c r="B1" s="72">
        <f>11-COUNTIF(B3:U3,"G")</f>
        <v>0</v>
      </c>
      <c r="C1" s="144" t="s">
        <v>66</v>
      </c>
      <c r="D1" s="145"/>
      <c r="E1" s="145"/>
      <c r="F1" s="73">
        <f>4-COUNTIF(B3:U3,"A")</f>
        <v>0</v>
      </c>
      <c r="G1" s="148" t="s">
        <v>67</v>
      </c>
      <c r="H1" s="145"/>
      <c r="I1" s="74">
        <f>1-COUNTIF(B3:U3,"Q")</f>
        <v>0</v>
      </c>
      <c r="J1" s="148" t="s">
        <v>68</v>
      </c>
      <c r="K1" s="145"/>
      <c r="L1" s="74">
        <f>1-COUNTIF(B3:U3,"V")</f>
        <v>0</v>
      </c>
      <c r="M1" s="148" t="s">
        <v>69</v>
      </c>
      <c r="N1" s="145"/>
      <c r="O1" s="145"/>
      <c r="P1" s="74">
        <f>1-COUNTIF(B3:U3,"R")</f>
        <v>0</v>
      </c>
      <c r="Q1" s="154" t="s">
        <v>70</v>
      </c>
      <c r="R1" s="145"/>
      <c r="S1" s="145"/>
      <c r="T1" s="75">
        <f>1-COUNTIF(B3:U3,"BC/S")</f>
        <v>0</v>
      </c>
      <c r="U1" s="154" t="s">
        <v>71</v>
      </c>
      <c r="V1" s="145"/>
      <c r="W1" s="75">
        <f>1-COUNTIF(B3:U3,"X")</f>
        <v>0</v>
      </c>
      <c r="X1" s="76" t="s">
        <v>51</v>
      </c>
      <c r="Y1" s="78"/>
      <c r="Z1" s="76" t="s">
        <v>72</v>
      </c>
      <c r="AA1" s="77" t="s">
        <v>53</v>
      </c>
      <c r="AB1" s="77" t="s">
        <v>54</v>
      </c>
      <c r="AC1" s="77" t="s">
        <v>55</v>
      </c>
      <c r="AD1" s="77" t="s">
        <v>56</v>
      </c>
      <c r="AE1" s="77" t="s">
        <v>57</v>
      </c>
    </row>
    <row r="2" spans="1:31" ht="21" customHeight="1">
      <c r="A2" s="79" t="s">
        <v>73</v>
      </c>
      <c r="B2" s="119" t="str">
        <f>IF(SUM(B3:U3)=0,"Done",IF(Y3="A",B1/SUM(I1,L1,P1,T1,W1,B1),IF(OR(Y3="Q",Y3="V",Y3="R"),B1/SUM(F1,B1,T1,W1),B1/SUM(B1,F1,I1,L1,P1,T1,W1))))</f>
        <v>Done</v>
      </c>
      <c r="C2" s="161" t="str">
        <f>IF(SUM(B3:U3)=0,"Done",IF(Y3="A",0,IF(OR(Y3="Q",Y3="V",Y3="R"),F1/SUM(F1,B1,T1,W1),F1/SUM(B1,F1,I1,L1,P1,T1,W1))))</f>
        <v>Done</v>
      </c>
      <c r="D2" s="160"/>
      <c r="E2" s="160"/>
      <c r="F2" s="156"/>
      <c r="G2" s="162" t="str">
        <f>IF(SUM(B3:U3)=0,"Done",IF(Y3="A",SUM(I1,L1,P1)/SUM(I1,L1,P1,T1,W1,B1),IF(OR(Y3="Q",Y3="V",Y3="R"),0,SUM(I1,L1,P1)/SUM(B1,F1,I1,L1,P1,T1,W1))))</f>
        <v>Done</v>
      </c>
      <c r="H2" s="160"/>
      <c r="I2" s="160"/>
      <c r="J2" s="160"/>
      <c r="K2" s="160"/>
      <c r="L2" s="160"/>
      <c r="M2" s="160"/>
      <c r="N2" s="160"/>
      <c r="O2" s="160"/>
      <c r="P2" s="156"/>
      <c r="Q2" s="157" t="str">
        <f>IF(SUM(B3:U3)=0,"Done",IF(Y3="A",T1/SUM(I1,L1,P1,T1,W1,B1),IF(OR(Y3="Q",Y3="V",Y3="R"),T1/SUM(F1,B1,T1,W1),T1/SUM(B1,F1,I1,L1,P1,T1,W1))))</f>
        <v>Done</v>
      </c>
      <c r="R2" s="158"/>
      <c r="S2" s="158"/>
      <c r="T2" s="159">
        <f>SUM(Q2,V2)</f>
        <v>0</v>
      </c>
      <c r="U2" s="160"/>
      <c r="V2" s="146" t="str">
        <f>IF(SUM(B3:U3)=0,"Done",IF(Y3="A",W1/SUM(I1,L1,P1,T1,W1,B1),IF(OR(Y3="Q",Y3="V",Y3="R"),W1/SUM(F1,B1,T1,W1),W1/SUM(B1,F1,I1,L1,P1,T1,W1))))</f>
        <v>Done</v>
      </c>
      <c r="W2" s="147"/>
      <c r="X2" s="81">
        <f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>10</v>
      </c>
      <c r="Y2" s="83"/>
      <c r="Z2" s="82">
        <f t="shared" ref="Z2:AE2" si="0">IF(COUNTA($B$4:$U$8)+COUNTA($B$13:$U$17)=0,"",(SUMIFS($B$4:$U$4,$B$3:$U$3,Z1)+SUMIFS($B$5:$U$5,$B$3:$U$3,Z1)+SUMIFS($B$6:$U$6,$B$3:$U$3,Z1)+SUMIFS($B$7:$U$7,$B$3:$U$3,Z1)+SUMIFS($B$8:$U$8,$B$3:$U$3,Z1)+SUMIFS($B$13:$U$13,$B$3:$U$3,Z1)+SUMIFS($B$14:$U$14,$B$3:$U$3,Z1)+SUMIFS($B$15:$U$15,$B$3:$U$3,Z1)+SUMIFS($B$16:$U$16,$B$3:$U$3,Z1)+SUMIFS($B$17:$U$17,$B$3:$U$3,Z1))/20)</f>
        <v>2</v>
      </c>
      <c r="AA2" s="82">
        <f t="shared" si="0"/>
        <v>1</v>
      </c>
      <c r="AB2" s="82">
        <f t="shared" si="0"/>
        <v>0</v>
      </c>
      <c r="AC2" s="82">
        <f t="shared" si="0"/>
        <v>1</v>
      </c>
      <c r="AD2" s="82">
        <f t="shared" si="0"/>
        <v>1</v>
      </c>
      <c r="AE2" s="82">
        <f t="shared" si="0"/>
        <v>1</v>
      </c>
    </row>
    <row r="3" spans="1:31" ht="21" customHeight="1">
      <c r="A3" s="84" t="s">
        <v>35</v>
      </c>
      <c r="B3" s="120" t="s">
        <v>51</v>
      </c>
      <c r="C3" s="120" t="s">
        <v>51</v>
      </c>
      <c r="D3" s="120" t="s">
        <v>72</v>
      </c>
      <c r="E3" s="120" t="s">
        <v>51</v>
      </c>
      <c r="F3" s="120" t="s">
        <v>72</v>
      </c>
      <c r="G3" s="120" t="s">
        <v>51</v>
      </c>
      <c r="H3" s="120" t="s">
        <v>56</v>
      </c>
      <c r="I3" s="120" t="s">
        <v>55</v>
      </c>
      <c r="J3" s="120" t="s">
        <v>51</v>
      </c>
      <c r="K3" s="120" t="s">
        <v>51</v>
      </c>
      <c r="L3" s="120" t="s">
        <v>72</v>
      </c>
      <c r="M3" s="120" t="s">
        <v>51</v>
      </c>
      <c r="N3" s="120" t="s">
        <v>72</v>
      </c>
      <c r="O3" s="120" t="s">
        <v>51</v>
      </c>
      <c r="P3" s="120" t="s">
        <v>54</v>
      </c>
      <c r="Q3" s="120" t="s">
        <v>57</v>
      </c>
      <c r="R3" s="120" t="s">
        <v>51</v>
      </c>
      <c r="S3" s="120" t="s">
        <v>51</v>
      </c>
      <c r="T3" s="120" t="s">
        <v>53</v>
      </c>
      <c r="U3" s="120" t="s">
        <v>51</v>
      </c>
      <c r="V3" s="86" t="s">
        <v>58</v>
      </c>
      <c r="W3" s="86" t="s">
        <v>74</v>
      </c>
      <c r="X3" s="87"/>
      <c r="Y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>G</v>
      </c>
      <c r="Z3" s="87"/>
      <c r="AA3" s="87"/>
      <c r="AB3" s="87"/>
      <c r="AC3" s="87"/>
      <c r="AD3" s="87"/>
      <c r="AE3" s="87"/>
    </row>
    <row r="4" spans="1:31" ht="20.100000000000001" customHeight="1">
      <c r="A4" s="113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0</v>
      </c>
      <c r="W4" s="90">
        <f>IF(COUNTIF(B4:U4,"X")&gt;3,"ERR",COUNTIF(B4:U4,"X"))</f>
        <v>0</v>
      </c>
      <c r="X4" s="90">
        <f t="shared" ref="X4:AD4" si="1">SUMIFS($B$4:$U$4,$B$3:$U$3,X1)</f>
        <v>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113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0</v>
      </c>
      <c r="W5" s="93">
        <f>IF(COUNTIF(B5:U5,"X")&gt;3,"ERR",COUNTIF(B5:U5,"X"))</f>
        <v>0</v>
      </c>
      <c r="X5" s="90">
        <f t="shared" ref="X5:AD5" si="2">SUMIFS($B$5:$U$5,$B$3:$U$3,X1)</f>
        <v>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88" t="s">
        <v>29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 t="s">
        <v>57</v>
      </c>
      <c r="O6" s="89"/>
      <c r="P6" s="89" t="s">
        <v>57</v>
      </c>
      <c r="Q6" s="89"/>
      <c r="R6" s="89">
        <v>20</v>
      </c>
      <c r="S6" s="89">
        <v>20</v>
      </c>
      <c r="T6" s="89">
        <v>20</v>
      </c>
      <c r="U6" s="89"/>
      <c r="V6" s="90">
        <f>IF(OR(SUM(B6:U6)&gt;80,AND(COUNTIF(B6:U6,"X")&gt;2,SUM(B6:U6)-10=70)),"ERR",IF(AND(COUNTIF(B6:U6,"X")=0,SUM(B6:U6)=80),90,IF(COUNTIF(B6:U6,"X")&gt;2,SUM(B6:U6)-10,SUM(B6:U6))))</f>
        <v>60</v>
      </c>
      <c r="W6" s="90">
        <f>IF(COUNTIF(B6:U6,"X")&gt;3,"ERR",COUNTIF(B6:U6,"X"))</f>
        <v>2</v>
      </c>
      <c r="X6" s="90">
        <f t="shared" ref="X6:AD6" si="3">SUMIFS($B$6:$U$6,$B$3:$U$3,X1)</f>
        <v>40</v>
      </c>
      <c r="Y6" s="90">
        <f t="shared" si="3"/>
        <v>0</v>
      </c>
      <c r="Z6" s="90">
        <f t="shared" si="3"/>
        <v>0</v>
      </c>
      <c r="AA6" s="90">
        <f t="shared" si="3"/>
        <v>20</v>
      </c>
      <c r="AB6" s="90">
        <f t="shared" si="3"/>
        <v>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88" t="s">
        <v>28</v>
      </c>
      <c r="B7" s="92"/>
      <c r="C7" s="92"/>
      <c r="D7" s="92">
        <v>20</v>
      </c>
      <c r="E7" s="92">
        <v>20</v>
      </c>
      <c r="F7" s="92" t="s">
        <v>57</v>
      </c>
      <c r="G7" s="92" t="s">
        <v>76</v>
      </c>
      <c r="H7" s="92">
        <v>20</v>
      </c>
      <c r="I7" s="92"/>
      <c r="J7" s="92"/>
      <c r="K7" s="92"/>
      <c r="L7" s="92"/>
      <c r="M7" s="92"/>
      <c r="N7" s="92"/>
      <c r="O7" s="92"/>
      <c r="P7" s="92"/>
      <c r="Q7" s="92">
        <v>20</v>
      </c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80</v>
      </c>
      <c r="W7" s="93">
        <f>IF(COUNTIF(B7:U7,"X")&gt;3,"ERR",COUNTIF(B7:U7,"X"))</f>
        <v>1</v>
      </c>
      <c r="X7" s="90">
        <f t="shared" ref="X7:AD7" si="4">SUMIFS($B$7:$U$7,$B$3:$U$3,X1)</f>
        <v>20</v>
      </c>
      <c r="Y7" s="90">
        <f t="shared" si="4"/>
        <v>0</v>
      </c>
      <c r="Z7" s="90">
        <f t="shared" si="4"/>
        <v>20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20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100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>10</v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150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0</v>
      </c>
      <c r="C10" s="89">
        <f t="shared" ref="C10:U10" si="6">B10+SUM(C4:C9)</f>
        <v>0</v>
      </c>
      <c r="D10" s="89">
        <f t="shared" si="6"/>
        <v>20</v>
      </c>
      <c r="E10" s="89">
        <f t="shared" si="6"/>
        <v>40</v>
      </c>
      <c r="F10" s="89">
        <f t="shared" si="6"/>
        <v>40</v>
      </c>
      <c r="G10" s="89">
        <f t="shared" si="6"/>
        <v>50</v>
      </c>
      <c r="H10" s="89">
        <f t="shared" si="6"/>
        <v>70</v>
      </c>
      <c r="I10" s="89">
        <f t="shared" si="6"/>
        <v>70</v>
      </c>
      <c r="J10" s="89">
        <f t="shared" si="6"/>
        <v>70</v>
      </c>
      <c r="K10" s="89">
        <f t="shared" si="6"/>
        <v>70</v>
      </c>
      <c r="L10" s="89">
        <f t="shared" si="6"/>
        <v>70</v>
      </c>
      <c r="M10" s="89">
        <f t="shared" si="6"/>
        <v>70</v>
      </c>
      <c r="N10" s="89">
        <f t="shared" si="6"/>
        <v>70</v>
      </c>
      <c r="O10" s="89">
        <f t="shared" si="6"/>
        <v>70</v>
      </c>
      <c r="P10" s="89">
        <f t="shared" si="6"/>
        <v>70</v>
      </c>
      <c r="Q10" s="89">
        <f t="shared" si="6"/>
        <v>90</v>
      </c>
      <c r="R10" s="89">
        <f t="shared" si="6"/>
        <v>110</v>
      </c>
      <c r="S10" s="89">
        <f t="shared" si="6"/>
        <v>130</v>
      </c>
      <c r="T10" s="89">
        <f t="shared" si="6"/>
        <v>150</v>
      </c>
      <c r="U10" s="89">
        <f t="shared" si="6"/>
        <v>150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25" t="str">
        <f t="shared" ref="B11:U11" si="7">IF(SUM(B4:B8)+SUM(B13:B17)&gt;20,"!","")</f>
        <v/>
      </c>
      <c r="C11" s="125" t="str">
        <f t="shared" si="7"/>
        <v/>
      </c>
      <c r="D11" s="125" t="str">
        <f t="shared" si="7"/>
        <v/>
      </c>
      <c r="E11" s="125" t="str">
        <f t="shared" si="7"/>
        <v/>
      </c>
      <c r="F11" s="125" t="str">
        <f t="shared" si="7"/>
        <v/>
      </c>
      <c r="G11" s="125" t="str">
        <f t="shared" si="7"/>
        <v/>
      </c>
      <c r="H11" s="125" t="str">
        <f t="shared" si="7"/>
        <v/>
      </c>
      <c r="I11" s="125" t="str">
        <f t="shared" si="7"/>
        <v/>
      </c>
      <c r="J11" s="125" t="str">
        <f t="shared" si="7"/>
        <v/>
      </c>
      <c r="K11" s="125" t="str">
        <f t="shared" si="7"/>
        <v/>
      </c>
      <c r="L11" s="125" t="str">
        <f t="shared" si="7"/>
        <v/>
      </c>
      <c r="M11" s="125" t="str">
        <f t="shared" si="7"/>
        <v/>
      </c>
      <c r="N11" s="125" t="str">
        <f t="shared" si="7"/>
        <v/>
      </c>
      <c r="O11" s="125" t="str">
        <f t="shared" si="7"/>
        <v/>
      </c>
      <c r="P11" s="125" t="str">
        <f t="shared" si="7"/>
        <v/>
      </c>
      <c r="Q11" s="125" t="str">
        <f t="shared" si="7"/>
        <v/>
      </c>
      <c r="R11" s="125" t="str">
        <f t="shared" si="7"/>
        <v/>
      </c>
      <c r="S11" s="125" t="str">
        <f t="shared" si="7"/>
        <v/>
      </c>
      <c r="T11" s="125" t="str">
        <f t="shared" si="7"/>
        <v/>
      </c>
      <c r="U11" s="125" t="str">
        <f t="shared" si="7"/>
        <v/>
      </c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38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22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>
        <v>20</v>
      </c>
      <c r="V13" s="90">
        <f>IF(OR(SUM(B13:U13)&gt;80,AND(COUNTIF(B13:U13,"X")&gt;2,SUM(B13:U13)-10=70)),"ERR",IF(AND(COUNTIF(B13:U13,"X")=0,SUM(B13:U13)=80),90,IF(COUNTIF(B13:U13,"X")&gt;2,SUM(B13:U13)-10,SUM(B13:U13))))</f>
        <v>20</v>
      </c>
      <c r="W13" s="90">
        <f>IF(COUNTIF(B13:U13,"X")&gt;3,"ERR",COUNTIF(B13:U13,"X"))</f>
        <v>0</v>
      </c>
      <c r="X13" s="90">
        <f t="shared" ref="X13:AD13" si="8">SUMIFS($B$13:$U$13,$B$3:$U$3,X1)</f>
        <v>20</v>
      </c>
      <c r="Y13" s="90">
        <f t="shared" si="8"/>
        <v>0</v>
      </c>
      <c r="Z13" s="90">
        <f t="shared" si="8"/>
        <v>0</v>
      </c>
      <c r="AA13" s="90">
        <f t="shared" si="8"/>
        <v>0</v>
      </c>
      <c r="AB13" s="90">
        <f t="shared" si="8"/>
        <v>0</v>
      </c>
      <c r="AC13" s="90">
        <f t="shared" si="8"/>
        <v>0</v>
      </c>
      <c r="AD13" s="90">
        <f t="shared" si="8"/>
        <v>0</v>
      </c>
      <c r="AE13" s="91"/>
    </row>
    <row r="14" spans="1:31" ht="18" customHeight="1">
      <c r="A14" s="88" t="s">
        <v>23</v>
      </c>
      <c r="B14" s="92">
        <v>20</v>
      </c>
      <c r="C14" s="92">
        <v>20</v>
      </c>
      <c r="D14" s="92"/>
      <c r="E14" s="92"/>
      <c r="F14" s="92"/>
      <c r="G14" s="92"/>
      <c r="H14" s="92"/>
      <c r="I14" s="92">
        <v>20</v>
      </c>
      <c r="J14" s="92"/>
      <c r="K14" s="92">
        <v>20</v>
      </c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90</v>
      </c>
      <c r="W14" s="93">
        <f>IF(COUNTIF(B14:U14,"X")&gt;3,"ERR",COUNTIF(B14:U14,"X"))</f>
        <v>0</v>
      </c>
      <c r="X14" s="90">
        <f t="shared" ref="X14:AD14" si="9">SUMIFS($B$14:$U$14,$B$3:$U$3,X1)</f>
        <v>60</v>
      </c>
      <c r="Y14" s="90">
        <f t="shared" si="9"/>
        <v>0</v>
      </c>
      <c r="Z14" s="90">
        <f t="shared" si="9"/>
        <v>0</v>
      </c>
      <c r="AA14" s="90">
        <f t="shared" si="9"/>
        <v>0</v>
      </c>
      <c r="AB14" s="90">
        <f t="shared" si="9"/>
        <v>0</v>
      </c>
      <c r="AC14" s="90">
        <f t="shared" si="9"/>
        <v>20</v>
      </c>
      <c r="AD14" s="90">
        <f t="shared" si="9"/>
        <v>0</v>
      </c>
      <c r="AE14" s="94"/>
    </row>
    <row r="15" spans="1:31" ht="18" customHeight="1">
      <c r="A15" s="113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0</v>
      </c>
      <c r="W15" s="90">
        <f>IF(COUNTIF(B15:U15,"X")&gt;3,"ERR",COUNTIF(B15:U15,"X"))</f>
        <v>0</v>
      </c>
      <c r="X15" s="90">
        <f t="shared" ref="X15:AD15" si="10">SUMIFS($B$15:$U$15,$B$3:$U$3,X1)</f>
        <v>0</v>
      </c>
      <c r="Y15" s="90">
        <f t="shared" si="10"/>
        <v>0</v>
      </c>
      <c r="Z15" s="90">
        <f t="shared" si="10"/>
        <v>0</v>
      </c>
      <c r="AA15" s="90">
        <f t="shared" si="10"/>
        <v>0</v>
      </c>
      <c r="AB15" s="90">
        <f t="shared" si="10"/>
        <v>0</v>
      </c>
      <c r="AC15" s="90">
        <f t="shared" si="10"/>
        <v>0</v>
      </c>
      <c r="AD15" s="90">
        <f t="shared" si="10"/>
        <v>0</v>
      </c>
      <c r="AE15" s="91"/>
    </row>
    <row r="16" spans="1:31" ht="18" customHeight="1">
      <c r="A16" s="88" t="s">
        <v>24</v>
      </c>
      <c r="B16" s="92"/>
      <c r="C16" s="92"/>
      <c r="D16" s="92"/>
      <c r="E16" s="92"/>
      <c r="F16" s="92" t="s">
        <v>75</v>
      </c>
      <c r="G16" s="92" t="s">
        <v>57</v>
      </c>
      <c r="H16" s="92"/>
      <c r="I16" s="92"/>
      <c r="J16" s="92">
        <v>20</v>
      </c>
      <c r="K16" s="92"/>
      <c r="L16" s="92">
        <v>20</v>
      </c>
      <c r="M16" s="92">
        <v>20</v>
      </c>
      <c r="N16" s="92"/>
      <c r="O16" s="92">
        <v>20</v>
      </c>
      <c r="P16" s="92"/>
      <c r="Q16" s="92"/>
      <c r="R16" s="92"/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80</v>
      </c>
      <c r="W16" s="93">
        <f>IF(COUNTIF(B16:U16,"X")&gt;3,"ERR",COUNTIF(B16:U16,"X"))</f>
        <v>1</v>
      </c>
      <c r="X16" s="90">
        <f t="shared" ref="X16:AD16" si="11">SUMIFS($B$16:$U$16,$B$3:$U$3,X1)</f>
        <v>60</v>
      </c>
      <c r="Y16" s="90">
        <f t="shared" si="11"/>
        <v>0</v>
      </c>
      <c r="Z16" s="90">
        <f t="shared" si="11"/>
        <v>20</v>
      </c>
      <c r="AA16" s="90">
        <f t="shared" si="11"/>
        <v>0</v>
      </c>
      <c r="AB16" s="90">
        <f t="shared" si="11"/>
        <v>0</v>
      </c>
      <c r="AC16" s="90">
        <f t="shared" si="11"/>
        <v>0</v>
      </c>
      <c r="AD16" s="90">
        <f t="shared" si="11"/>
        <v>0</v>
      </c>
      <c r="AE16" s="94"/>
    </row>
    <row r="17" spans="1:31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2">SUMIFS($B$17:$U$17,$B$3:$U$3,X1)</f>
        <v>0</v>
      </c>
      <c r="Y17" s="90">
        <f t="shared" si="12"/>
        <v>0</v>
      </c>
      <c r="Z17" s="90">
        <f t="shared" si="12"/>
        <v>0</v>
      </c>
      <c r="AA17" s="90">
        <f t="shared" si="12"/>
        <v>0</v>
      </c>
      <c r="AB17" s="90">
        <f t="shared" si="12"/>
        <v>0</v>
      </c>
      <c r="AC17" s="90">
        <f t="shared" si="12"/>
        <v>0</v>
      </c>
      <c r="AD17" s="90">
        <f t="shared" si="12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100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>10</v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86" t="str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/>
      </c>
      <c r="R18" s="86" t="str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/>
      </c>
      <c r="S18" s="86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100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>10</v>
      </c>
      <c r="V18" s="150">
        <f>INDEX(B19:U19,1,COUNTA(B19:U19))</f>
        <v>200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20</v>
      </c>
      <c r="C19" s="89">
        <f t="shared" ref="C19:U19" si="13">B19+SUM(C13:C18)</f>
        <v>40</v>
      </c>
      <c r="D19" s="89">
        <f t="shared" si="13"/>
        <v>40</v>
      </c>
      <c r="E19" s="89">
        <f t="shared" si="13"/>
        <v>40</v>
      </c>
      <c r="F19" s="89">
        <f t="shared" si="13"/>
        <v>40</v>
      </c>
      <c r="G19" s="89">
        <f t="shared" si="13"/>
        <v>40</v>
      </c>
      <c r="H19" s="89">
        <f t="shared" si="13"/>
        <v>40</v>
      </c>
      <c r="I19" s="89">
        <f t="shared" si="13"/>
        <v>60</v>
      </c>
      <c r="J19" s="89">
        <f t="shared" si="13"/>
        <v>80</v>
      </c>
      <c r="K19" s="89">
        <f t="shared" si="13"/>
        <v>110</v>
      </c>
      <c r="L19" s="89">
        <f t="shared" si="13"/>
        <v>130</v>
      </c>
      <c r="M19" s="89">
        <f t="shared" si="13"/>
        <v>150</v>
      </c>
      <c r="N19" s="89">
        <f t="shared" si="13"/>
        <v>150</v>
      </c>
      <c r="O19" s="89">
        <f t="shared" si="13"/>
        <v>170</v>
      </c>
      <c r="P19" s="89">
        <f t="shared" si="13"/>
        <v>170</v>
      </c>
      <c r="Q19" s="89">
        <f t="shared" si="13"/>
        <v>170</v>
      </c>
      <c r="R19" s="89">
        <f t="shared" si="13"/>
        <v>170</v>
      </c>
      <c r="S19" s="89">
        <f t="shared" si="13"/>
        <v>170</v>
      </c>
      <c r="T19" s="89">
        <f t="shared" si="13"/>
        <v>170</v>
      </c>
      <c r="U19" s="89">
        <f t="shared" si="13"/>
        <v>200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27" customWidth="1"/>
    <col min="2" max="3" width="4" style="127" customWidth="1"/>
    <col min="4" max="4" width="3.28515625" style="127" customWidth="1"/>
    <col min="5" max="21" width="4" style="127" customWidth="1"/>
    <col min="22" max="22" width="5.42578125" style="127" customWidth="1"/>
    <col min="23" max="23" width="5.7109375" style="127" customWidth="1"/>
    <col min="24" max="31" width="8.85546875" style="127" hidden="1" customWidth="1"/>
    <col min="32" max="256" width="8.85546875" style="127" customWidth="1"/>
  </cols>
  <sheetData>
    <row r="1" spans="1:31" ht="21.95" customHeight="1">
      <c r="A1" s="71" t="s">
        <v>65</v>
      </c>
      <c r="B1" s="72">
        <f>11-COUNTIF(B3:U3,"G")</f>
        <v>0</v>
      </c>
      <c r="C1" s="144" t="s">
        <v>66</v>
      </c>
      <c r="D1" s="145"/>
      <c r="E1" s="145"/>
      <c r="F1" s="73">
        <f>4-COUNTIF(B3:U3,"A")</f>
        <v>0</v>
      </c>
      <c r="G1" s="148" t="s">
        <v>67</v>
      </c>
      <c r="H1" s="145"/>
      <c r="I1" s="74">
        <f>1-COUNTIF(B3:U3,"Q")</f>
        <v>0</v>
      </c>
      <c r="J1" s="148" t="s">
        <v>68</v>
      </c>
      <c r="K1" s="145"/>
      <c r="L1" s="74">
        <f>1-COUNTIF(B3:U3,"V")</f>
        <v>0</v>
      </c>
      <c r="M1" s="148" t="s">
        <v>69</v>
      </c>
      <c r="N1" s="145"/>
      <c r="O1" s="145"/>
      <c r="P1" s="74">
        <f>1-COUNTIF(B3:U3,"R")</f>
        <v>0</v>
      </c>
      <c r="Q1" s="154" t="s">
        <v>70</v>
      </c>
      <c r="R1" s="145"/>
      <c r="S1" s="145"/>
      <c r="T1" s="75">
        <f>1-COUNTIF(B3:U3,"BC/S")</f>
        <v>0</v>
      </c>
      <c r="U1" s="154" t="s">
        <v>71</v>
      </c>
      <c r="V1" s="145"/>
      <c r="W1" s="75">
        <f>1-COUNTIF(B3:U3,"X")</f>
        <v>0</v>
      </c>
      <c r="X1" s="76" t="s">
        <v>51</v>
      </c>
      <c r="Y1" s="78"/>
      <c r="Z1" s="76" t="s">
        <v>72</v>
      </c>
      <c r="AA1" s="77" t="s">
        <v>53</v>
      </c>
      <c r="AB1" s="77" t="s">
        <v>54</v>
      </c>
      <c r="AC1" s="77" t="s">
        <v>55</v>
      </c>
      <c r="AD1" s="77" t="s">
        <v>56</v>
      </c>
      <c r="AE1" s="77" t="s">
        <v>57</v>
      </c>
    </row>
    <row r="2" spans="1:31" ht="21" customHeight="1">
      <c r="A2" s="79" t="s">
        <v>73</v>
      </c>
      <c r="B2" s="80" t="str">
        <f>IF(SUM(B3:U3)=0,"Done",IF(Y3="A",B1/SUM(I1,L1,P1,T1,W1,B1),IF(OR(Y3="Q",Y3="V",Y3="R"),B1/SUM(F1,B1,T1,W1),B1/SUM(B1,F1,I1,L1,P1,T1,W1))))</f>
        <v>Done</v>
      </c>
      <c r="C2" s="149" t="str">
        <f>IF(SUM(B3:U3)=0,"Done",IF(Y3="A",0,IF(OR(Y3="Q",Y3="V",Y3="R"),F1/SUM(F1,B1,T1,W1),F1/SUM(B1,F1,I1,L1,P1,T1,W1))))</f>
        <v>Done</v>
      </c>
      <c r="D2" s="143"/>
      <c r="E2" s="143"/>
      <c r="F2" s="147"/>
      <c r="G2" s="153" t="str">
        <f>IF(SUM(B3:U3)=0,"Done",IF(Y3="A",SUM(I1,L1,P1)/SUM(I1,L1,P1,T1,W1,B1),IF(OR(Y3="Q",Y3="V",Y3="R"),0,SUM(I1,L1,P1)/SUM(B1,F1,I1,L1,P1,T1,W1))))</f>
        <v>Done</v>
      </c>
      <c r="H2" s="143"/>
      <c r="I2" s="143"/>
      <c r="J2" s="143"/>
      <c r="K2" s="143"/>
      <c r="L2" s="143"/>
      <c r="M2" s="143"/>
      <c r="N2" s="143"/>
      <c r="O2" s="143"/>
      <c r="P2" s="147"/>
      <c r="Q2" s="140" t="str">
        <f>IF(SUM(B3:U3)=0,"Done",IF(Y3="A",T1/SUM(I1,L1,P1,T1,W1,B1),IF(OR(Y3="Q",Y3="V",Y3="R"),T1/SUM(F1,B1,T1,W1),T1/SUM(B1,F1,I1,L1,P1,T1,W1))))</f>
        <v>Done</v>
      </c>
      <c r="R2" s="141"/>
      <c r="S2" s="141"/>
      <c r="T2" s="142">
        <f>SUM(Q2,V2)</f>
        <v>0</v>
      </c>
      <c r="U2" s="143"/>
      <c r="V2" s="146" t="str">
        <f>IF(SUM(B3:U3)=0,"Done",IF(Y3="A",W1/SUM(I1,L1,P1,T1,W1,B1),IF(OR(Y3="Q",Y3="V",Y3="R"),W1/SUM(F1,B1,T1,W1),W1/SUM(B1,F1,I1,L1,P1,T1,W1))))</f>
        <v>Done</v>
      </c>
      <c r="W2" s="147"/>
      <c r="X2" s="81">
        <f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>9</v>
      </c>
      <c r="Y2" s="83"/>
      <c r="Z2" s="82">
        <f t="shared" ref="Z2:AE2" si="0">IF(COUNTA($B$4:$U$8)+COUNTA($B$13:$U$17)=0,"",(SUMIFS($B$4:$U$4,$B$3:$U$3,Z1)+SUMIFS($B$5:$U$5,$B$3:$U$3,Z1)+SUMIFS($B$6:$U$6,$B$3:$U$3,Z1)+SUMIFS($B$7:$U$7,$B$3:$U$3,Z1)+SUMIFS($B$8:$U$8,$B$3:$U$3,Z1)+SUMIFS($B$13:$U$13,$B$3:$U$3,Z1)+SUMIFS($B$14:$U$14,$B$3:$U$3,Z1)+SUMIFS($B$15:$U$15,$B$3:$U$3,Z1)+SUMIFS($B$16:$U$16,$B$3:$U$3,Z1)+SUMIFS($B$17:$U$17,$B$3:$U$3,Z1))/20)</f>
        <v>2</v>
      </c>
      <c r="AA2" s="82">
        <f t="shared" si="0"/>
        <v>1</v>
      </c>
      <c r="AB2" s="82">
        <f t="shared" si="0"/>
        <v>0</v>
      </c>
      <c r="AC2" s="82">
        <f t="shared" si="0"/>
        <v>1</v>
      </c>
      <c r="AD2" s="82">
        <f t="shared" si="0"/>
        <v>1</v>
      </c>
      <c r="AE2" s="82">
        <f t="shared" si="0"/>
        <v>0</v>
      </c>
    </row>
    <row r="3" spans="1:31" ht="21" customHeight="1">
      <c r="A3" s="84" t="s">
        <v>36</v>
      </c>
      <c r="B3" s="85" t="s">
        <v>51</v>
      </c>
      <c r="C3" s="85" t="s">
        <v>51</v>
      </c>
      <c r="D3" s="85" t="s">
        <v>72</v>
      </c>
      <c r="E3" s="85" t="s">
        <v>51</v>
      </c>
      <c r="F3" s="85" t="s">
        <v>72</v>
      </c>
      <c r="G3" s="85" t="s">
        <v>51</v>
      </c>
      <c r="H3" s="85" t="s">
        <v>56</v>
      </c>
      <c r="I3" s="85" t="s">
        <v>55</v>
      </c>
      <c r="J3" s="85" t="s">
        <v>51</v>
      </c>
      <c r="K3" s="85" t="s">
        <v>51</v>
      </c>
      <c r="L3" s="85" t="s">
        <v>72</v>
      </c>
      <c r="M3" s="85" t="s">
        <v>51</v>
      </c>
      <c r="N3" s="85" t="s">
        <v>72</v>
      </c>
      <c r="O3" s="85" t="s">
        <v>51</v>
      </c>
      <c r="P3" s="85" t="s">
        <v>54</v>
      </c>
      <c r="Q3" s="85" t="s">
        <v>57</v>
      </c>
      <c r="R3" s="85" t="s">
        <v>51</v>
      </c>
      <c r="S3" s="85" t="s">
        <v>51</v>
      </c>
      <c r="T3" s="85" t="s">
        <v>53</v>
      </c>
      <c r="U3" s="85" t="s">
        <v>51</v>
      </c>
      <c r="V3" s="86" t="s">
        <v>58</v>
      </c>
      <c r="W3" s="86" t="s">
        <v>74</v>
      </c>
      <c r="X3" s="87"/>
      <c r="Y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>G</v>
      </c>
      <c r="Z3" s="87"/>
      <c r="AA3" s="87"/>
      <c r="AB3" s="87"/>
      <c r="AC3" s="87"/>
      <c r="AD3" s="87"/>
      <c r="AE3" s="87"/>
    </row>
    <row r="4" spans="1:31" ht="20.100000000000001" customHeight="1">
      <c r="A4" s="88" t="s">
        <v>18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>
        <v>20</v>
      </c>
      <c r="V4" s="90">
        <f>IF(OR(SUM(B4:U4)&gt;80,AND(COUNTIF(B4:U4,"X")&gt;2,SUM(B4:U4)-10=70)),"ERR",IF(AND(COUNTIF(B4:U4,"X")=0,SUM(B4:U4)=80),90,IF(COUNTIF(B4:U4,"X")&gt;2,SUM(B4:U4)-10,SUM(B4:U4))))</f>
        <v>20</v>
      </c>
      <c r="W4" s="90">
        <f>IF(COUNTIF(B4:U4,"X")&gt;3,"ERR",COUNTIF(B4:U4,"X"))</f>
        <v>0</v>
      </c>
      <c r="X4" s="90">
        <f t="shared" ref="X4:AD4" si="1">SUMIFS($B$4:$U$4,$B$3:$U$3,X1)</f>
        <v>20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19</v>
      </c>
      <c r="B5" s="92">
        <v>20</v>
      </c>
      <c r="C5" s="92"/>
      <c r="D5" s="92"/>
      <c r="E5" s="92">
        <v>20</v>
      </c>
      <c r="F5" s="92"/>
      <c r="G5" s="92"/>
      <c r="H5" s="92"/>
      <c r="I5" s="92"/>
      <c r="J5" s="92"/>
      <c r="K5" s="92">
        <v>20</v>
      </c>
      <c r="L5" s="92" t="s">
        <v>57</v>
      </c>
      <c r="M5" s="92">
        <v>20</v>
      </c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80</v>
      </c>
      <c r="W5" s="93">
        <f>IF(COUNTIF(B5:U5,"X")&gt;3,"ERR",COUNTIF(B5:U5,"X"))</f>
        <v>1</v>
      </c>
      <c r="X5" s="90">
        <f t="shared" ref="X5:AD5" si="2">SUMIFS($B$5:$U$5,$B$3:$U$3,X1)</f>
        <v>80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88" t="s">
        <v>21</v>
      </c>
      <c r="B6" s="89"/>
      <c r="C6" s="89"/>
      <c r="D6" s="89"/>
      <c r="E6" s="89"/>
      <c r="F6" s="89" t="s">
        <v>75</v>
      </c>
      <c r="G6" s="89"/>
      <c r="H6" s="89"/>
      <c r="I6" s="89">
        <v>20</v>
      </c>
      <c r="J6" s="89">
        <v>20</v>
      </c>
      <c r="K6" s="89"/>
      <c r="L6" s="89"/>
      <c r="M6" s="89"/>
      <c r="N6" s="89"/>
      <c r="O6" s="89">
        <v>20</v>
      </c>
      <c r="P6" s="89" t="s">
        <v>57</v>
      </c>
      <c r="Q6" s="89"/>
      <c r="R6" s="89" t="s">
        <v>57</v>
      </c>
      <c r="S6" s="89"/>
      <c r="T6" s="89">
        <v>20</v>
      </c>
      <c r="U6" s="89"/>
      <c r="V6" s="90">
        <f>IF(OR(SUM(B6:U6)&gt;80,AND(COUNTIF(B6:U6,"X")&gt;2,SUM(B6:U6)-10=70)),"ERR",IF(AND(COUNTIF(B6:U6,"X")=0,SUM(B6:U6)=80),90,IF(COUNTIF(B6:U6,"X")&gt;2,SUM(B6:U6)-10,SUM(B6:U6))))</f>
        <v>80</v>
      </c>
      <c r="W6" s="90">
        <f>IF(COUNTIF(B6:U6,"X")&gt;3,"ERR",COUNTIF(B6:U6,"X"))</f>
        <v>2</v>
      </c>
      <c r="X6" s="90">
        <f t="shared" ref="X6:AD6" si="3">SUMIFS($B$6:$U$6,$B$3:$U$3,X1)</f>
        <v>40</v>
      </c>
      <c r="Y6" s="90">
        <f t="shared" si="3"/>
        <v>0</v>
      </c>
      <c r="Z6" s="90">
        <f t="shared" si="3"/>
        <v>0</v>
      </c>
      <c r="AA6" s="90">
        <f t="shared" si="3"/>
        <v>20</v>
      </c>
      <c r="AB6" s="90">
        <f t="shared" si="3"/>
        <v>0</v>
      </c>
      <c r="AC6" s="90">
        <f t="shared" si="3"/>
        <v>20</v>
      </c>
      <c r="AD6" s="90">
        <f t="shared" si="3"/>
        <v>0</v>
      </c>
      <c r="AE6" s="91"/>
    </row>
    <row r="7" spans="1:31" ht="20.100000000000001" customHeight="1">
      <c r="A7" s="113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0</v>
      </c>
      <c r="W7" s="93">
        <f>IF(COUNTIF(B7:U7,"X")&gt;3,"ERR",COUNTIF(B7:U7,"X"))</f>
        <v>0</v>
      </c>
      <c r="X7" s="90">
        <f t="shared" ref="X7:AD7" si="4">SUMIFS($B$7:$U$7,$B$3:$U$3,X1)</f>
        <v>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100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>-10</v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100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>10</v>
      </c>
      <c r="V9" s="150">
        <f>INDEX(B10:U10,1,COUNTA(B10:U10))</f>
        <v>180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20</v>
      </c>
      <c r="C10" s="89">
        <f t="shared" ref="C10:U10" si="6">B10+SUM(C4:C9)</f>
        <v>20</v>
      </c>
      <c r="D10" s="89">
        <f t="shared" si="6"/>
        <v>20</v>
      </c>
      <c r="E10" s="89">
        <f t="shared" si="6"/>
        <v>40</v>
      </c>
      <c r="F10" s="89">
        <f t="shared" si="6"/>
        <v>40</v>
      </c>
      <c r="G10" s="89">
        <f t="shared" si="6"/>
        <v>40</v>
      </c>
      <c r="H10" s="89">
        <f t="shared" si="6"/>
        <v>40</v>
      </c>
      <c r="I10" s="89">
        <f t="shared" si="6"/>
        <v>60</v>
      </c>
      <c r="J10" s="89">
        <f t="shared" si="6"/>
        <v>80</v>
      </c>
      <c r="K10" s="89">
        <f t="shared" si="6"/>
        <v>100</v>
      </c>
      <c r="L10" s="89">
        <f t="shared" si="6"/>
        <v>100</v>
      </c>
      <c r="M10" s="89">
        <f t="shared" si="6"/>
        <v>120</v>
      </c>
      <c r="N10" s="89">
        <f t="shared" si="6"/>
        <v>120</v>
      </c>
      <c r="O10" s="89">
        <f t="shared" si="6"/>
        <v>140</v>
      </c>
      <c r="P10" s="89">
        <f t="shared" si="6"/>
        <v>140</v>
      </c>
      <c r="Q10" s="89">
        <f t="shared" si="6"/>
        <v>140</v>
      </c>
      <c r="R10" s="89">
        <f t="shared" si="6"/>
        <v>130</v>
      </c>
      <c r="S10" s="89">
        <f t="shared" si="6"/>
        <v>130</v>
      </c>
      <c r="T10" s="89">
        <f t="shared" si="6"/>
        <v>150</v>
      </c>
      <c r="U10" s="89">
        <f t="shared" si="6"/>
        <v>180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25" t="str">
        <f t="shared" ref="B11:U11" si="7">IF(SUM(B4:B8)+SUM(B13:B17)&gt;20,"!","")</f>
        <v/>
      </c>
      <c r="C11" s="125" t="str">
        <f t="shared" si="7"/>
        <v/>
      </c>
      <c r="D11" s="125" t="str">
        <f t="shared" si="7"/>
        <v/>
      </c>
      <c r="E11" s="125" t="str">
        <f t="shared" si="7"/>
        <v/>
      </c>
      <c r="F11" s="125" t="str">
        <f t="shared" si="7"/>
        <v/>
      </c>
      <c r="G11" s="125" t="str">
        <f t="shared" si="7"/>
        <v/>
      </c>
      <c r="H11" s="125" t="str">
        <f t="shared" si="7"/>
        <v/>
      </c>
      <c r="I11" s="125" t="str">
        <f t="shared" si="7"/>
        <v/>
      </c>
      <c r="J11" s="125" t="str">
        <f t="shared" si="7"/>
        <v/>
      </c>
      <c r="K11" s="125" t="str">
        <f t="shared" si="7"/>
        <v/>
      </c>
      <c r="L11" s="125" t="str">
        <f t="shared" si="7"/>
        <v/>
      </c>
      <c r="M11" s="125" t="str">
        <f t="shared" si="7"/>
        <v/>
      </c>
      <c r="N11" s="125" t="str">
        <f t="shared" si="7"/>
        <v/>
      </c>
      <c r="O11" s="125" t="str">
        <f t="shared" si="7"/>
        <v/>
      </c>
      <c r="P11" s="125" t="str">
        <f t="shared" si="7"/>
        <v/>
      </c>
      <c r="Q11" s="125" t="str">
        <f t="shared" si="7"/>
        <v/>
      </c>
      <c r="R11" s="125" t="str">
        <f t="shared" si="7"/>
        <v/>
      </c>
      <c r="S11" s="125" t="str">
        <f t="shared" si="7"/>
        <v/>
      </c>
      <c r="T11" s="125" t="str">
        <f t="shared" si="7"/>
        <v/>
      </c>
      <c r="U11" s="125" t="str">
        <f t="shared" si="7"/>
        <v/>
      </c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37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27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>
        <v>20</v>
      </c>
      <c r="O13" s="89"/>
      <c r="P13" s="89"/>
      <c r="Q13" s="89" t="s">
        <v>57</v>
      </c>
      <c r="R13" s="89"/>
      <c r="S13" s="89" t="s">
        <v>57</v>
      </c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20</v>
      </c>
      <c r="W13" s="90">
        <f>IF(COUNTIF(B13:U13,"X")&gt;3,"ERR",COUNTIF(B13:U13,"X"))</f>
        <v>2</v>
      </c>
      <c r="X13" s="90">
        <f t="shared" ref="X13:AD13" si="8">SUMIFS($B$13:$U$13,$B$3:$U$3,X1)</f>
        <v>0</v>
      </c>
      <c r="Y13" s="90">
        <f t="shared" si="8"/>
        <v>0</v>
      </c>
      <c r="Z13" s="90">
        <f t="shared" si="8"/>
        <v>20</v>
      </c>
      <c r="AA13" s="90">
        <f t="shared" si="8"/>
        <v>0</v>
      </c>
      <c r="AB13" s="90">
        <f t="shared" si="8"/>
        <v>0</v>
      </c>
      <c r="AC13" s="90">
        <f t="shared" si="8"/>
        <v>0</v>
      </c>
      <c r="AD13" s="90">
        <f t="shared" si="8"/>
        <v>0</v>
      </c>
      <c r="AE13" s="91"/>
    </row>
    <row r="14" spans="1:31" ht="18" customHeight="1">
      <c r="A14" s="88" t="s">
        <v>25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 t="s">
        <v>75</v>
      </c>
      <c r="U14" s="92"/>
      <c r="V14" s="93">
        <f>IF(OR(SUM(B14:U14)&gt;80,AND(COUNTIF(B14:U14,"X")&gt;2,SUM(B14:U14)-10=70)),"ERR",IF(AND(COUNTIF(B14:U14,"X")=0,SUM(B14:U14)=80),90,IF(COUNTIF(B14:U14,"X")&gt;2,SUM(B14:U14)-10,SUM(B14:U14))))</f>
        <v>0</v>
      </c>
      <c r="W14" s="93">
        <f>IF(COUNTIF(B14:U14,"X")&gt;3,"ERR",COUNTIF(B14:U14,"X"))</f>
        <v>0</v>
      </c>
      <c r="X14" s="90">
        <f t="shared" ref="X14:AD14" si="9">SUMIFS($B$14:$U$14,$B$3:$U$3,X1)</f>
        <v>0</v>
      </c>
      <c r="Y14" s="90">
        <f t="shared" si="9"/>
        <v>0</v>
      </c>
      <c r="Z14" s="90">
        <f t="shared" si="9"/>
        <v>0</v>
      </c>
      <c r="AA14" s="90">
        <f t="shared" si="9"/>
        <v>0</v>
      </c>
      <c r="AB14" s="90">
        <f t="shared" si="9"/>
        <v>0</v>
      </c>
      <c r="AC14" s="90">
        <f t="shared" si="9"/>
        <v>0</v>
      </c>
      <c r="AD14" s="90">
        <f t="shared" si="9"/>
        <v>0</v>
      </c>
      <c r="AE14" s="94"/>
    </row>
    <row r="15" spans="1:31" ht="18" customHeight="1">
      <c r="A15" s="88" t="s">
        <v>26</v>
      </c>
      <c r="B15" s="89"/>
      <c r="C15" s="89">
        <v>20</v>
      </c>
      <c r="D15" s="89">
        <v>20</v>
      </c>
      <c r="E15" s="89"/>
      <c r="F15" s="89" t="s">
        <v>57</v>
      </c>
      <c r="G15" s="89">
        <v>20</v>
      </c>
      <c r="H15" s="89">
        <v>20</v>
      </c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80</v>
      </c>
      <c r="W15" s="90">
        <f>IF(COUNTIF(B15:U15,"X")&gt;3,"ERR",COUNTIF(B15:U15,"X"))</f>
        <v>1</v>
      </c>
      <c r="X15" s="90">
        <f t="shared" ref="X15:AD15" si="10">SUMIFS($B$15:$U$15,$B$3:$U$3,X1)</f>
        <v>40</v>
      </c>
      <c r="Y15" s="90">
        <f t="shared" si="10"/>
        <v>0</v>
      </c>
      <c r="Z15" s="90">
        <f t="shared" si="10"/>
        <v>20</v>
      </c>
      <c r="AA15" s="90">
        <f t="shared" si="10"/>
        <v>0</v>
      </c>
      <c r="AB15" s="90">
        <f t="shared" si="10"/>
        <v>0</v>
      </c>
      <c r="AC15" s="90">
        <f t="shared" si="10"/>
        <v>0</v>
      </c>
      <c r="AD15" s="90">
        <f t="shared" si="10"/>
        <v>20</v>
      </c>
      <c r="AE15" s="91"/>
    </row>
    <row r="16" spans="1:31" ht="18" customHeight="1">
      <c r="A16" s="113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0</v>
      </c>
      <c r="W16" s="93">
        <f>IF(COUNTIF(B16:U16,"X")&gt;3,"ERR",COUNTIF(B16:U16,"X"))</f>
        <v>0</v>
      </c>
      <c r="X16" s="90">
        <f t="shared" ref="X16:AD16" si="11">SUMIFS($B$16:$U$16,$B$3:$U$3,X1)</f>
        <v>0</v>
      </c>
      <c r="Y16" s="90">
        <f t="shared" si="11"/>
        <v>0</v>
      </c>
      <c r="Z16" s="90">
        <f t="shared" si="11"/>
        <v>0</v>
      </c>
      <c r="AA16" s="90">
        <f t="shared" si="11"/>
        <v>0</v>
      </c>
      <c r="AB16" s="90">
        <f t="shared" si="11"/>
        <v>0</v>
      </c>
      <c r="AC16" s="90">
        <f t="shared" si="11"/>
        <v>0</v>
      </c>
      <c r="AD16" s="90">
        <f t="shared" si="11"/>
        <v>0</v>
      </c>
      <c r="AE16" s="94"/>
    </row>
    <row r="17" spans="1:31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2">SUMIFS($B$17:$U$17,$B$3:$U$3,X1)</f>
        <v>0</v>
      </c>
      <c r="Y17" s="90">
        <f t="shared" si="12"/>
        <v>0</v>
      </c>
      <c r="Z17" s="90">
        <f t="shared" si="12"/>
        <v>0</v>
      </c>
      <c r="AA17" s="90">
        <f t="shared" si="12"/>
        <v>0</v>
      </c>
      <c r="AB17" s="90">
        <f t="shared" si="12"/>
        <v>0</v>
      </c>
      <c r="AC17" s="90">
        <f t="shared" si="12"/>
        <v>0</v>
      </c>
      <c r="AD17" s="90">
        <f t="shared" si="12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100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>-10</v>
      </c>
      <c r="R18" s="86" t="str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/>
      </c>
      <c r="S18" s="100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>-10</v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80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0</v>
      </c>
      <c r="C19" s="89">
        <f t="shared" ref="C19:U19" si="13">B19+SUM(C13:C18)</f>
        <v>20</v>
      </c>
      <c r="D19" s="89">
        <f t="shared" si="13"/>
        <v>40</v>
      </c>
      <c r="E19" s="89">
        <f t="shared" si="13"/>
        <v>40</v>
      </c>
      <c r="F19" s="89">
        <f t="shared" si="13"/>
        <v>40</v>
      </c>
      <c r="G19" s="89">
        <f t="shared" si="13"/>
        <v>60</v>
      </c>
      <c r="H19" s="89">
        <f t="shared" si="13"/>
        <v>80</v>
      </c>
      <c r="I19" s="89">
        <f t="shared" si="13"/>
        <v>80</v>
      </c>
      <c r="J19" s="89">
        <f t="shared" si="13"/>
        <v>80</v>
      </c>
      <c r="K19" s="89">
        <f t="shared" si="13"/>
        <v>80</v>
      </c>
      <c r="L19" s="89">
        <f t="shared" si="13"/>
        <v>80</v>
      </c>
      <c r="M19" s="89">
        <f t="shared" si="13"/>
        <v>80</v>
      </c>
      <c r="N19" s="89">
        <f t="shared" si="13"/>
        <v>100</v>
      </c>
      <c r="O19" s="89">
        <f t="shared" si="13"/>
        <v>100</v>
      </c>
      <c r="P19" s="89">
        <f t="shared" si="13"/>
        <v>100</v>
      </c>
      <c r="Q19" s="89">
        <f t="shared" si="13"/>
        <v>90</v>
      </c>
      <c r="R19" s="89">
        <f t="shared" si="13"/>
        <v>90</v>
      </c>
      <c r="S19" s="89">
        <f t="shared" si="13"/>
        <v>80</v>
      </c>
      <c r="T19" s="89">
        <f t="shared" si="13"/>
        <v>80</v>
      </c>
      <c r="U19" s="89">
        <f t="shared" si="13"/>
        <v>80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28" customWidth="1"/>
    <col min="2" max="3" width="4" style="128" customWidth="1"/>
    <col min="4" max="4" width="3.28515625" style="128" customWidth="1"/>
    <col min="5" max="21" width="4" style="128" customWidth="1"/>
    <col min="22" max="22" width="5.42578125" style="128" customWidth="1"/>
    <col min="23" max="23" width="5.7109375" style="128" customWidth="1"/>
    <col min="24" max="31" width="8.85546875" style="128" hidden="1" customWidth="1"/>
    <col min="32" max="256" width="8.85546875" style="128" customWidth="1"/>
  </cols>
  <sheetData>
    <row r="1" spans="1:31" ht="21.95" customHeight="1">
      <c r="A1" s="71" t="s">
        <v>65</v>
      </c>
      <c r="B1" s="72">
        <f>11-COUNTIF(B3:U3,"G")</f>
        <v>11</v>
      </c>
      <c r="C1" s="144" t="s">
        <v>66</v>
      </c>
      <c r="D1" s="145"/>
      <c r="E1" s="145"/>
      <c r="F1" s="73">
        <f>4-COUNTIF(B3:U3,"A")</f>
        <v>4</v>
      </c>
      <c r="G1" s="148" t="s">
        <v>67</v>
      </c>
      <c r="H1" s="145"/>
      <c r="I1" s="74">
        <f>1-COUNTIF(B3:U3,"Q")</f>
        <v>1</v>
      </c>
      <c r="J1" s="148" t="s">
        <v>68</v>
      </c>
      <c r="K1" s="145"/>
      <c r="L1" s="74">
        <f>1-COUNTIF(B3:U3,"V")</f>
        <v>1</v>
      </c>
      <c r="M1" s="148" t="s">
        <v>69</v>
      </c>
      <c r="N1" s="145"/>
      <c r="O1" s="145"/>
      <c r="P1" s="74">
        <f>1-COUNTIF(B3:U3,"R")</f>
        <v>1</v>
      </c>
      <c r="Q1" s="154" t="s">
        <v>70</v>
      </c>
      <c r="R1" s="145"/>
      <c r="S1" s="145"/>
      <c r="T1" s="75">
        <f>1-COUNTIF(B3:U3,"BC/S")</f>
        <v>1</v>
      </c>
      <c r="U1" s="154" t="s">
        <v>71</v>
      </c>
      <c r="V1" s="145"/>
      <c r="W1" s="75">
        <f>1-COUNTIF(B3:U3,"X")</f>
        <v>1</v>
      </c>
      <c r="X1" s="76" t="s">
        <v>51</v>
      </c>
      <c r="Y1" s="78"/>
      <c r="Z1" s="76" t="s">
        <v>72</v>
      </c>
      <c r="AA1" s="77" t="s">
        <v>53</v>
      </c>
      <c r="AB1" s="77" t="s">
        <v>54</v>
      </c>
      <c r="AC1" s="77" t="s">
        <v>55</v>
      </c>
      <c r="AD1" s="77" t="s">
        <v>56</v>
      </c>
      <c r="AE1" s="77" t="s">
        <v>57</v>
      </c>
    </row>
    <row r="2" spans="1:31" ht="21" customHeight="1">
      <c r="A2" s="79" t="s">
        <v>73</v>
      </c>
      <c r="B2" s="129">
        <f>IF(SUM(B3:U3)=0,"Done",IF(Y3="A",B1/SUM(I1,L1,P1,T1,W1,B1),IF(OR(Y3="Q",Y3="V",Y3="R"),B1/SUM(F1,B1,T1,W1),B1/SUM(B1,F1,I1,L1,P1,T1,W1))))</f>
        <v>0.55000000000000004</v>
      </c>
      <c r="C2" s="165">
        <f>IF(SUM(B3:U3)=0,"Done",IF(Y3="A",0,IF(OR(Y3="Q",Y3="V",Y3="R"),F1/SUM(F1,B1,T1,W1),F1/SUM(B1,F1,I1,L1,P1,T1,W1))))</f>
        <v>0.2</v>
      </c>
      <c r="D2" s="160"/>
      <c r="E2" s="160"/>
      <c r="F2" s="156"/>
      <c r="G2" s="166">
        <f>IF(SUM(B3:U3)=0,"Done",IF(Y3="A",SUM(I1,L1,P1)/SUM(I1,L1,P1,T1,W1,B1),IF(OR(Y3="Q",Y3="V",Y3="R"),0,SUM(I1,L1,P1)/SUM(B1,F1,I1,L1,P1,T1,W1))))</f>
        <v>0.15</v>
      </c>
      <c r="H2" s="160"/>
      <c r="I2" s="160"/>
      <c r="J2" s="160"/>
      <c r="K2" s="160"/>
      <c r="L2" s="160"/>
      <c r="M2" s="160"/>
      <c r="N2" s="160"/>
      <c r="O2" s="160"/>
      <c r="P2" s="156"/>
      <c r="Q2" s="164">
        <f>IF(SUM(B3:U3)=0,"Done",IF(Y3="A",T1/SUM(I1,L1,P1,T1,W1,B1),IF(OR(Y3="Q",Y3="V",Y3="R"),T1/SUM(F1,B1,T1,W1),T1/SUM(B1,F1,I1,L1,P1,T1,W1))))</f>
        <v>0.05</v>
      </c>
      <c r="R2" s="158"/>
      <c r="S2" s="158"/>
      <c r="T2" s="159">
        <f>SUM(Q2,V2)</f>
        <v>0.1</v>
      </c>
      <c r="U2" s="160"/>
      <c r="V2" s="163">
        <f>IF(SUM(B3:U3)=0,"Done",IF(Y3="A",W1/SUM(I1,L1,P1,T1,W1,B1),IF(OR(Y3="Q",Y3="V",Y3="R"),W1/SUM(F1,B1,T1,W1),W1/SUM(B1,F1,I1,L1,P1,T1,W1))))</f>
        <v>0.05</v>
      </c>
      <c r="W2" s="147"/>
      <c r="X2" s="130" t="str">
        <f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/>
      </c>
      <c r="Y2" s="83"/>
      <c r="Z2" s="131" t="str">
        <f t="shared" ref="Z2:AE2" si="0">IF(COUNTA($B$4:$U$8)+COUNTA($B$13:$U$17)=0,"",(SUMIFS($B$4:$U$4,$B$3:$U$3,Z1)+SUMIFS($B$5:$U$5,$B$3:$U$3,Z1)+SUMIFS($B$6:$U$6,$B$3:$U$3,Z1)+SUMIFS($B$7:$U$7,$B$3:$U$3,Z1)+SUMIFS($B$8:$U$8,$B$3:$U$3,Z1)+SUMIFS($B$13:$U$13,$B$3:$U$3,Z1)+SUMIFS($B$14:$U$14,$B$3:$U$3,Z1)+SUMIFS($B$15:$U$15,$B$3:$U$3,Z1)+SUMIFS($B$16:$U$16,$B$3:$U$3,Z1)+SUMIFS($B$17:$U$17,$B$3:$U$3,Z1))/20)</f>
        <v/>
      </c>
      <c r="AA2" s="131" t="str">
        <f t="shared" si="0"/>
        <v/>
      </c>
      <c r="AB2" s="131" t="str">
        <f t="shared" si="0"/>
        <v/>
      </c>
      <c r="AC2" s="131" t="str">
        <f t="shared" si="0"/>
        <v/>
      </c>
      <c r="AD2" s="131" t="str">
        <f t="shared" si="0"/>
        <v/>
      </c>
      <c r="AE2" s="131" t="str">
        <f t="shared" si="0"/>
        <v/>
      </c>
    </row>
    <row r="3" spans="1:31" ht="21" customHeight="1">
      <c r="A3" s="84" t="s">
        <v>82</v>
      </c>
      <c r="B3" s="120">
        <v>1</v>
      </c>
      <c r="C3" s="120">
        <v>2</v>
      </c>
      <c r="D3" s="120">
        <v>3</v>
      </c>
      <c r="E3" s="120">
        <v>4</v>
      </c>
      <c r="F3" s="120">
        <v>5</v>
      </c>
      <c r="G3" s="120">
        <v>6</v>
      </c>
      <c r="H3" s="120">
        <v>7</v>
      </c>
      <c r="I3" s="120">
        <v>8</v>
      </c>
      <c r="J3" s="120">
        <v>9</v>
      </c>
      <c r="K3" s="120">
        <v>10</v>
      </c>
      <c r="L3" s="120">
        <v>11</v>
      </c>
      <c r="M3" s="120">
        <v>12</v>
      </c>
      <c r="N3" s="120">
        <v>13</v>
      </c>
      <c r="O3" s="120">
        <v>14</v>
      </c>
      <c r="P3" s="120">
        <v>15</v>
      </c>
      <c r="Q3" s="120">
        <v>16</v>
      </c>
      <c r="R3" s="120">
        <v>17</v>
      </c>
      <c r="S3" s="120">
        <v>18</v>
      </c>
      <c r="T3" s="120">
        <v>19</v>
      </c>
      <c r="U3" s="120">
        <v>20</v>
      </c>
      <c r="V3" s="86" t="s">
        <v>58</v>
      </c>
      <c r="W3" s="86" t="s">
        <v>74</v>
      </c>
      <c r="X3" s="87"/>
      <c r="Y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/>
      </c>
      <c r="Z3" s="87"/>
      <c r="AA3" s="87"/>
      <c r="AB3" s="87"/>
      <c r="AC3" s="87"/>
      <c r="AD3" s="87"/>
      <c r="AE3" s="87"/>
    </row>
    <row r="4" spans="1:31" ht="20.100000000000001" customHeight="1">
      <c r="A4" s="88" t="s">
        <v>83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0</v>
      </c>
      <c r="W4" s="90">
        <f>IF(COUNTIF(B4:U4,"X")&gt;3,"ERR",COUNTIF(B4:U4,"X"))</f>
        <v>0</v>
      </c>
      <c r="X4" s="90">
        <f t="shared" ref="X4:AD4" si="1">SUMIFS($B$4:$U$4,$B$3:$U$3,X1)</f>
        <v>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84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0</v>
      </c>
      <c r="W5" s="93">
        <f>IF(COUNTIF(B5:U5,"X")&gt;3,"ERR",COUNTIF(B5:U5,"X"))</f>
        <v>0</v>
      </c>
      <c r="X5" s="90">
        <f t="shared" ref="X5:AD5" si="2">SUMIFS($B$5:$U$5,$B$3:$U$3,X1)</f>
        <v>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88" t="s">
        <v>85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0</v>
      </c>
      <c r="W6" s="90">
        <f>IF(COUNTIF(B6:U6,"X")&gt;3,"ERR",COUNTIF(B6:U6,"X"))</f>
        <v>0</v>
      </c>
      <c r="X6" s="90">
        <f t="shared" ref="X6:AD6" si="3">SUMIFS($B$6:$U$6,$B$3:$U$3,X1)</f>
        <v>0</v>
      </c>
      <c r="Y6" s="90">
        <f t="shared" si="3"/>
        <v>0</v>
      </c>
      <c r="Z6" s="90">
        <f t="shared" si="3"/>
        <v>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88" t="s">
        <v>77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0</v>
      </c>
      <c r="W7" s="93">
        <f>IF(COUNTIF(B7:U7,"X")&gt;3,"ERR",COUNTIF(B7:U7,"X"))</f>
        <v>0</v>
      </c>
      <c r="X7" s="90">
        <f t="shared" ref="X7:AD7" si="4">SUMIFS($B$7:$U$7,$B$3:$U$3,X1)</f>
        <v>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0</v>
      </c>
      <c r="C10" s="89">
        <f t="shared" ref="C10:U10" si="6">B10+SUM(C4:C9)</f>
        <v>0</v>
      </c>
      <c r="D10" s="89">
        <f t="shared" si="6"/>
        <v>0</v>
      </c>
      <c r="E10" s="89">
        <f t="shared" si="6"/>
        <v>0</v>
      </c>
      <c r="F10" s="89">
        <f t="shared" si="6"/>
        <v>0</v>
      </c>
      <c r="G10" s="89">
        <f t="shared" si="6"/>
        <v>0</v>
      </c>
      <c r="H10" s="89">
        <f t="shared" si="6"/>
        <v>0</v>
      </c>
      <c r="I10" s="89">
        <f t="shared" si="6"/>
        <v>0</v>
      </c>
      <c r="J10" s="89">
        <f t="shared" si="6"/>
        <v>0</v>
      </c>
      <c r="K10" s="89">
        <f t="shared" si="6"/>
        <v>0</v>
      </c>
      <c r="L10" s="89">
        <f t="shared" si="6"/>
        <v>0</v>
      </c>
      <c r="M10" s="89">
        <f t="shared" si="6"/>
        <v>0</v>
      </c>
      <c r="N10" s="89">
        <f t="shared" si="6"/>
        <v>0</v>
      </c>
      <c r="O10" s="89">
        <f t="shared" si="6"/>
        <v>0</v>
      </c>
      <c r="P10" s="89">
        <f t="shared" si="6"/>
        <v>0</v>
      </c>
      <c r="Q10" s="89">
        <f t="shared" si="6"/>
        <v>0</v>
      </c>
      <c r="R10" s="89">
        <f t="shared" si="6"/>
        <v>0</v>
      </c>
      <c r="S10" s="89">
        <f t="shared" si="6"/>
        <v>0</v>
      </c>
      <c r="T10" s="89">
        <f t="shared" si="6"/>
        <v>0</v>
      </c>
      <c r="U10" s="89">
        <f t="shared" si="6"/>
        <v>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86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83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0</v>
      </c>
      <c r="W13" s="90">
        <f>IF(COUNTIF(B13:U13,"X")&gt;3,"ERR",COUNTIF(B13:U13,"X"))</f>
        <v>0</v>
      </c>
      <c r="X13" s="90">
        <f t="shared" ref="X13:AD13" si="7">SUMIFS($B$13:$U$13,$B$3:$U$3,X1)</f>
        <v>0</v>
      </c>
      <c r="Y13" s="90">
        <f t="shared" si="7"/>
        <v>0</v>
      </c>
      <c r="Z13" s="90">
        <f t="shared" si="7"/>
        <v>0</v>
      </c>
      <c r="AA13" s="90">
        <f t="shared" si="7"/>
        <v>0</v>
      </c>
      <c r="AB13" s="90">
        <f t="shared" si="7"/>
        <v>0</v>
      </c>
      <c r="AC13" s="90">
        <f t="shared" si="7"/>
        <v>0</v>
      </c>
      <c r="AD13" s="90">
        <f t="shared" si="7"/>
        <v>0</v>
      </c>
      <c r="AE13" s="91"/>
    </row>
    <row r="14" spans="1:31" ht="18" customHeight="1">
      <c r="A14" s="88" t="s">
        <v>84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0</v>
      </c>
      <c r="W14" s="93">
        <f>IF(COUNTIF(B14:U14,"X")&gt;3,"ERR",COUNTIF(B14:U14,"X"))</f>
        <v>0</v>
      </c>
      <c r="X14" s="90">
        <f t="shared" ref="X14:AD14" si="8">SUMIFS($B$14:$U$14,$B$3:$U$3,X1)</f>
        <v>0</v>
      </c>
      <c r="Y14" s="90">
        <f t="shared" si="8"/>
        <v>0</v>
      </c>
      <c r="Z14" s="90">
        <f t="shared" si="8"/>
        <v>0</v>
      </c>
      <c r="AA14" s="90">
        <f t="shared" si="8"/>
        <v>0</v>
      </c>
      <c r="AB14" s="90">
        <f t="shared" si="8"/>
        <v>0</v>
      </c>
      <c r="AC14" s="90">
        <f t="shared" si="8"/>
        <v>0</v>
      </c>
      <c r="AD14" s="90">
        <f t="shared" si="8"/>
        <v>0</v>
      </c>
      <c r="AE14" s="94"/>
    </row>
    <row r="15" spans="1:31" ht="18" customHeight="1">
      <c r="A15" s="88" t="s">
        <v>85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0</v>
      </c>
      <c r="W15" s="90">
        <f>IF(COUNTIF(B15:U15,"X")&gt;3,"ERR",COUNTIF(B15:U15,"X"))</f>
        <v>0</v>
      </c>
      <c r="X15" s="90">
        <f t="shared" ref="X15:AD15" si="9">SUMIFS($B$15:$U$15,$B$3:$U$3,X1)</f>
        <v>0</v>
      </c>
      <c r="Y15" s="90">
        <f t="shared" si="9"/>
        <v>0</v>
      </c>
      <c r="Z15" s="90">
        <f t="shared" si="9"/>
        <v>0</v>
      </c>
      <c r="AA15" s="90">
        <f t="shared" si="9"/>
        <v>0</v>
      </c>
      <c r="AB15" s="90">
        <f t="shared" si="9"/>
        <v>0</v>
      </c>
      <c r="AC15" s="90">
        <f t="shared" si="9"/>
        <v>0</v>
      </c>
      <c r="AD15" s="90">
        <f t="shared" si="9"/>
        <v>0</v>
      </c>
      <c r="AE15" s="91"/>
    </row>
    <row r="16" spans="1:31" ht="18" customHeight="1">
      <c r="A16" s="88" t="s">
        <v>87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0</v>
      </c>
      <c r="W16" s="93">
        <f>IF(COUNTIF(B16:U16,"X")&gt;3,"ERR",COUNTIF(B16:U16,"X"))</f>
        <v>0</v>
      </c>
      <c r="X16" s="90">
        <f t="shared" ref="X16:AD16" si="10">SUMIFS($B$16:$U$16,$B$3:$U$3,X1)</f>
        <v>0</v>
      </c>
      <c r="Y16" s="90">
        <f t="shared" si="10"/>
        <v>0</v>
      </c>
      <c r="Z16" s="90">
        <f t="shared" si="10"/>
        <v>0</v>
      </c>
      <c r="AA16" s="90">
        <f t="shared" si="10"/>
        <v>0</v>
      </c>
      <c r="AB16" s="90">
        <f t="shared" si="10"/>
        <v>0</v>
      </c>
      <c r="AC16" s="90">
        <f t="shared" si="10"/>
        <v>0</v>
      </c>
      <c r="AD16" s="90">
        <f t="shared" si="10"/>
        <v>0</v>
      </c>
      <c r="AE16" s="94"/>
    </row>
    <row r="17" spans="1:31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86" t="str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/>
      </c>
      <c r="R18" s="86" t="str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/>
      </c>
      <c r="S18" s="86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0</v>
      </c>
      <c r="C19" s="89">
        <f t="shared" ref="C19:U19" si="12">B19+SUM(C13:C18)</f>
        <v>0</v>
      </c>
      <c r="D19" s="89">
        <f t="shared" si="12"/>
        <v>0</v>
      </c>
      <c r="E19" s="89">
        <f t="shared" si="12"/>
        <v>0</v>
      </c>
      <c r="F19" s="89">
        <f t="shared" si="12"/>
        <v>0</v>
      </c>
      <c r="G19" s="89">
        <f t="shared" si="12"/>
        <v>0</v>
      </c>
      <c r="H19" s="89">
        <f t="shared" si="12"/>
        <v>0</v>
      </c>
      <c r="I19" s="89">
        <f t="shared" si="12"/>
        <v>0</v>
      </c>
      <c r="J19" s="89">
        <f t="shared" si="12"/>
        <v>0</v>
      </c>
      <c r="K19" s="89">
        <f t="shared" si="12"/>
        <v>0</v>
      </c>
      <c r="L19" s="89">
        <f t="shared" si="12"/>
        <v>0</v>
      </c>
      <c r="M19" s="89">
        <f t="shared" si="12"/>
        <v>0</v>
      </c>
      <c r="N19" s="89">
        <f t="shared" si="12"/>
        <v>0</v>
      </c>
      <c r="O19" s="89">
        <f t="shared" si="12"/>
        <v>0</v>
      </c>
      <c r="P19" s="89">
        <f t="shared" si="12"/>
        <v>0</v>
      </c>
      <c r="Q19" s="89">
        <f t="shared" si="12"/>
        <v>0</v>
      </c>
      <c r="R19" s="89">
        <f t="shared" si="12"/>
        <v>0</v>
      </c>
      <c r="S19" s="89">
        <f t="shared" si="12"/>
        <v>0</v>
      </c>
      <c r="T19" s="89">
        <f t="shared" si="12"/>
        <v>0</v>
      </c>
      <c r="U19" s="89">
        <f t="shared" si="12"/>
        <v>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32" customWidth="1"/>
    <col min="2" max="3" width="4" style="132" customWidth="1"/>
    <col min="4" max="4" width="3.28515625" style="132" customWidth="1"/>
    <col min="5" max="21" width="4" style="132" customWidth="1"/>
    <col min="22" max="22" width="5.42578125" style="132" customWidth="1"/>
    <col min="23" max="23" width="5.7109375" style="132" customWidth="1"/>
    <col min="24" max="31" width="8.85546875" style="132" hidden="1" customWidth="1"/>
    <col min="32" max="256" width="8.85546875" style="132" customWidth="1"/>
  </cols>
  <sheetData>
    <row r="1" spans="1:31" ht="21.95" customHeight="1">
      <c r="A1" s="71" t="s">
        <v>65</v>
      </c>
      <c r="B1" s="72">
        <f>11-COUNTIF(B3:U3,"G")</f>
        <v>11</v>
      </c>
      <c r="C1" s="144" t="s">
        <v>66</v>
      </c>
      <c r="D1" s="145"/>
      <c r="E1" s="145"/>
      <c r="F1" s="73">
        <f>4-COUNTIF(B3:U3,"A")</f>
        <v>4</v>
      </c>
      <c r="G1" s="148" t="s">
        <v>67</v>
      </c>
      <c r="H1" s="145"/>
      <c r="I1" s="74">
        <f>1-COUNTIF(B3:U3,"Q")</f>
        <v>1</v>
      </c>
      <c r="J1" s="148" t="s">
        <v>68</v>
      </c>
      <c r="K1" s="145"/>
      <c r="L1" s="74">
        <f>1-COUNTIF(B3:U3,"V")</f>
        <v>1</v>
      </c>
      <c r="M1" s="148" t="s">
        <v>69</v>
      </c>
      <c r="N1" s="145"/>
      <c r="O1" s="145"/>
      <c r="P1" s="74">
        <f>1-COUNTIF(B3:U3,"R")</f>
        <v>1</v>
      </c>
      <c r="Q1" s="154" t="s">
        <v>70</v>
      </c>
      <c r="R1" s="145"/>
      <c r="S1" s="145"/>
      <c r="T1" s="75">
        <f>1-COUNTIF(B3:U3,"BC/S")</f>
        <v>1</v>
      </c>
      <c r="U1" s="154" t="s">
        <v>71</v>
      </c>
      <c r="V1" s="145"/>
      <c r="W1" s="75">
        <f>1-COUNTIF(B3:U3,"X")</f>
        <v>1</v>
      </c>
      <c r="X1" s="76" t="s">
        <v>51</v>
      </c>
      <c r="Y1" s="78"/>
      <c r="Z1" s="76" t="s">
        <v>72</v>
      </c>
      <c r="AA1" s="77" t="s">
        <v>53</v>
      </c>
      <c r="AB1" s="77" t="s">
        <v>54</v>
      </c>
      <c r="AC1" s="77" t="s">
        <v>55</v>
      </c>
      <c r="AD1" s="77" t="s">
        <v>56</v>
      </c>
      <c r="AE1" s="77" t="s">
        <v>57</v>
      </c>
    </row>
    <row r="2" spans="1:31" ht="21" customHeight="1">
      <c r="A2" s="79" t="s">
        <v>73</v>
      </c>
      <c r="B2" s="129">
        <f>IF(SUM(B3:U3)=0,"Done",IF(Y3="A",B1/SUM(I1,L1,P1,T1,W1,B1),IF(OR(Y3="Q",Y3="V",Y3="R"),B1/SUM(F1,B1,T1,W1),B1/SUM(B1,F1,I1,L1,P1,T1,W1))))</f>
        <v>0.55000000000000004</v>
      </c>
      <c r="C2" s="165">
        <f>IF(SUM(B3:U3)=0,"Done",IF(Y3="A",0,IF(OR(Y3="Q",Y3="V",Y3="R"),F1/SUM(F1,B1,T1,W1),F1/SUM(B1,F1,I1,L1,P1,T1,W1))))</f>
        <v>0.2</v>
      </c>
      <c r="D2" s="160"/>
      <c r="E2" s="160"/>
      <c r="F2" s="156"/>
      <c r="G2" s="166">
        <f>IF(SUM(B3:U3)=0,"Done",IF(Y3="A",SUM(I1,L1,P1)/SUM(I1,L1,P1,T1,W1,B1),IF(OR(Y3="Q",Y3="V",Y3="R"),0,SUM(I1,L1,P1)/SUM(B1,F1,I1,L1,P1,T1,W1))))</f>
        <v>0.15</v>
      </c>
      <c r="H2" s="160"/>
      <c r="I2" s="160"/>
      <c r="J2" s="160"/>
      <c r="K2" s="160"/>
      <c r="L2" s="160"/>
      <c r="M2" s="160"/>
      <c r="N2" s="160"/>
      <c r="O2" s="160"/>
      <c r="P2" s="156"/>
      <c r="Q2" s="164">
        <f>IF(SUM(B3:U3)=0,"Done",IF(Y3="A",T1/SUM(I1,L1,P1,T1,W1,B1),IF(OR(Y3="Q",Y3="V",Y3="R"),T1/SUM(F1,B1,T1,W1),T1/SUM(B1,F1,I1,L1,P1,T1,W1))))</f>
        <v>0.05</v>
      </c>
      <c r="R2" s="158"/>
      <c r="S2" s="158"/>
      <c r="T2" s="159">
        <f>SUM(Q2,V2)</f>
        <v>0.1</v>
      </c>
      <c r="U2" s="160"/>
      <c r="V2" s="163">
        <f>IF(SUM(B3:U3)=0,"Done",IF(Y3="A",W1/SUM(I1,L1,P1,T1,W1,B1),IF(OR(Y3="Q",Y3="V",Y3="R"),W1/SUM(F1,B1,T1,W1),W1/SUM(B1,F1,I1,L1,P1,T1,W1))))</f>
        <v>0.05</v>
      </c>
      <c r="W2" s="147"/>
      <c r="X2" s="130" t="str">
        <f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/>
      </c>
      <c r="Y2" s="83"/>
      <c r="Z2" s="131" t="str">
        <f t="shared" ref="Z2:AE2" si="0">IF(COUNTA($B$4:$U$8)+COUNTA($B$13:$U$17)=0,"",(SUMIFS($B$4:$U$4,$B$3:$U$3,Z1)+SUMIFS($B$5:$U$5,$B$3:$U$3,Z1)+SUMIFS($B$6:$U$6,$B$3:$U$3,Z1)+SUMIFS($B$7:$U$7,$B$3:$U$3,Z1)+SUMIFS($B$8:$U$8,$B$3:$U$3,Z1)+SUMIFS($B$13:$U$13,$B$3:$U$3,Z1)+SUMIFS($B$14:$U$14,$B$3:$U$3,Z1)+SUMIFS($B$15:$U$15,$B$3:$U$3,Z1)+SUMIFS($B$16:$U$16,$B$3:$U$3,Z1)+SUMIFS($B$17:$U$17,$B$3:$U$3,Z1))/20)</f>
        <v/>
      </c>
      <c r="AA2" s="131" t="str">
        <f t="shared" si="0"/>
        <v/>
      </c>
      <c r="AB2" s="131" t="str">
        <f t="shared" si="0"/>
        <v/>
      </c>
      <c r="AC2" s="131" t="str">
        <f t="shared" si="0"/>
        <v/>
      </c>
      <c r="AD2" s="131" t="str">
        <f t="shared" si="0"/>
        <v/>
      </c>
      <c r="AE2" s="131" t="str">
        <f t="shared" si="0"/>
        <v/>
      </c>
    </row>
    <row r="3" spans="1:31" ht="21" customHeight="1">
      <c r="A3" s="84" t="s">
        <v>82</v>
      </c>
      <c r="B3" s="120">
        <v>1</v>
      </c>
      <c r="C3" s="120">
        <v>2</v>
      </c>
      <c r="D3" s="120">
        <v>3</v>
      </c>
      <c r="E3" s="120">
        <v>4</v>
      </c>
      <c r="F3" s="120">
        <v>5</v>
      </c>
      <c r="G3" s="120">
        <v>6</v>
      </c>
      <c r="H3" s="120">
        <v>7</v>
      </c>
      <c r="I3" s="120">
        <v>8</v>
      </c>
      <c r="J3" s="120">
        <v>9</v>
      </c>
      <c r="K3" s="120">
        <v>10</v>
      </c>
      <c r="L3" s="120">
        <v>11</v>
      </c>
      <c r="M3" s="120">
        <v>12</v>
      </c>
      <c r="N3" s="120">
        <v>13</v>
      </c>
      <c r="O3" s="120">
        <v>14</v>
      </c>
      <c r="P3" s="120">
        <v>15</v>
      </c>
      <c r="Q3" s="120">
        <v>16</v>
      </c>
      <c r="R3" s="120">
        <v>17</v>
      </c>
      <c r="S3" s="120">
        <v>18</v>
      </c>
      <c r="T3" s="120">
        <v>19</v>
      </c>
      <c r="U3" s="120">
        <v>20</v>
      </c>
      <c r="V3" s="86" t="s">
        <v>58</v>
      </c>
      <c r="W3" s="86" t="s">
        <v>74</v>
      </c>
      <c r="X3" s="87"/>
      <c r="Y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/>
      </c>
      <c r="Z3" s="87"/>
      <c r="AA3" s="87"/>
      <c r="AB3" s="87"/>
      <c r="AC3" s="87"/>
      <c r="AD3" s="87"/>
      <c r="AE3" s="87"/>
    </row>
    <row r="4" spans="1:31" ht="20.100000000000001" customHeight="1">
      <c r="A4" s="88" t="s">
        <v>83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0</v>
      </c>
      <c r="W4" s="90">
        <f>IF(COUNTIF(B4:U4,"X")&gt;3,"ERR",COUNTIF(B4:U4,"X"))</f>
        <v>0</v>
      </c>
      <c r="X4" s="90">
        <f t="shared" ref="X4:AD4" si="1">SUMIFS($B$4:$U$4,$B$3:$U$3,X1)</f>
        <v>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84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0</v>
      </c>
      <c r="W5" s="93">
        <f>IF(COUNTIF(B5:U5,"X")&gt;3,"ERR",COUNTIF(B5:U5,"X"))</f>
        <v>0</v>
      </c>
      <c r="X5" s="90">
        <f t="shared" ref="X5:AD5" si="2">SUMIFS($B$5:$U$5,$B$3:$U$3,X1)</f>
        <v>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88" t="s">
        <v>85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0</v>
      </c>
      <c r="W6" s="90">
        <f>IF(COUNTIF(B6:U6,"X")&gt;3,"ERR",COUNTIF(B6:U6,"X"))</f>
        <v>0</v>
      </c>
      <c r="X6" s="90">
        <f t="shared" ref="X6:AD6" si="3">SUMIFS($B$6:$U$6,$B$3:$U$3,X1)</f>
        <v>0</v>
      </c>
      <c r="Y6" s="90">
        <f t="shared" si="3"/>
        <v>0</v>
      </c>
      <c r="Z6" s="90">
        <f t="shared" si="3"/>
        <v>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88" t="s">
        <v>77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0</v>
      </c>
      <c r="W7" s="93">
        <f>IF(COUNTIF(B7:U7,"X")&gt;3,"ERR",COUNTIF(B7:U7,"X"))</f>
        <v>0</v>
      </c>
      <c r="X7" s="90">
        <f t="shared" ref="X7:AD7" si="4">SUMIFS($B$7:$U$7,$B$3:$U$3,X1)</f>
        <v>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0</v>
      </c>
      <c r="C10" s="89">
        <f t="shared" ref="C10:U10" si="6">B10+SUM(C4:C9)</f>
        <v>0</v>
      </c>
      <c r="D10" s="89">
        <f t="shared" si="6"/>
        <v>0</v>
      </c>
      <c r="E10" s="89">
        <f t="shared" si="6"/>
        <v>0</v>
      </c>
      <c r="F10" s="89">
        <f t="shared" si="6"/>
        <v>0</v>
      </c>
      <c r="G10" s="89">
        <f t="shared" si="6"/>
        <v>0</v>
      </c>
      <c r="H10" s="89">
        <f t="shared" si="6"/>
        <v>0</v>
      </c>
      <c r="I10" s="89">
        <f t="shared" si="6"/>
        <v>0</v>
      </c>
      <c r="J10" s="89">
        <f t="shared" si="6"/>
        <v>0</v>
      </c>
      <c r="K10" s="89">
        <f t="shared" si="6"/>
        <v>0</v>
      </c>
      <c r="L10" s="89">
        <f t="shared" si="6"/>
        <v>0</v>
      </c>
      <c r="M10" s="89">
        <f t="shared" si="6"/>
        <v>0</v>
      </c>
      <c r="N10" s="89">
        <f t="shared" si="6"/>
        <v>0</v>
      </c>
      <c r="O10" s="89">
        <f t="shared" si="6"/>
        <v>0</v>
      </c>
      <c r="P10" s="89">
        <f t="shared" si="6"/>
        <v>0</v>
      </c>
      <c r="Q10" s="89">
        <f t="shared" si="6"/>
        <v>0</v>
      </c>
      <c r="R10" s="89">
        <f t="shared" si="6"/>
        <v>0</v>
      </c>
      <c r="S10" s="89">
        <f t="shared" si="6"/>
        <v>0</v>
      </c>
      <c r="T10" s="89">
        <f t="shared" si="6"/>
        <v>0</v>
      </c>
      <c r="U10" s="89">
        <f t="shared" si="6"/>
        <v>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86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83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0</v>
      </c>
      <c r="W13" s="90">
        <f>IF(COUNTIF(B13:U13,"X")&gt;3,"ERR",COUNTIF(B13:U13,"X"))</f>
        <v>0</v>
      </c>
      <c r="X13" s="90">
        <f t="shared" ref="X13:AD13" si="7">SUMIFS($B$13:$U$13,$B$3:$U$3,X1)</f>
        <v>0</v>
      </c>
      <c r="Y13" s="90">
        <f t="shared" si="7"/>
        <v>0</v>
      </c>
      <c r="Z13" s="90">
        <f t="shared" si="7"/>
        <v>0</v>
      </c>
      <c r="AA13" s="90">
        <f t="shared" si="7"/>
        <v>0</v>
      </c>
      <c r="AB13" s="90">
        <f t="shared" si="7"/>
        <v>0</v>
      </c>
      <c r="AC13" s="90">
        <f t="shared" si="7"/>
        <v>0</v>
      </c>
      <c r="AD13" s="90">
        <f t="shared" si="7"/>
        <v>0</v>
      </c>
      <c r="AE13" s="91"/>
    </row>
    <row r="14" spans="1:31" ht="18" customHeight="1">
      <c r="A14" s="88" t="s">
        <v>84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0</v>
      </c>
      <c r="W14" s="93">
        <f>IF(COUNTIF(B14:U14,"X")&gt;3,"ERR",COUNTIF(B14:U14,"X"))</f>
        <v>0</v>
      </c>
      <c r="X14" s="90">
        <f t="shared" ref="X14:AD14" si="8">SUMIFS($B$14:$U$14,$B$3:$U$3,X1)</f>
        <v>0</v>
      </c>
      <c r="Y14" s="90">
        <f t="shared" si="8"/>
        <v>0</v>
      </c>
      <c r="Z14" s="90">
        <f t="shared" si="8"/>
        <v>0</v>
      </c>
      <c r="AA14" s="90">
        <f t="shared" si="8"/>
        <v>0</v>
      </c>
      <c r="AB14" s="90">
        <f t="shared" si="8"/>
        <v>0</v>
      </c>
      <c r="AC14" s="90">
        <f t="shared" si="8"/>
        <v>0</v>
      </c>
      <c r="AD14" s="90">
        <f t="shared" si="8"/>
        <v>0</v>
      </c>
      <c r="AE14" s="94"/>
    </row>
    <row r="15" spans="1:31" ht="18" customHeight="1">
      <c r="A15" s="88" t="s">
        <v>85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0</v>
      </c>
      <c r="W15" s="90">
        <f>IF(COUNTIF(B15:U15,"X")&gt;3,"ERR",COUNTIF(B15:U15,"X"))</f>
        <v>0</v>
      </c>
      <c r="X15" s="90">
        <f t="shared" ref="X15:AD15" si="9">SUMIFS($B$15:$U$15,$B$3:$U$3,X1)</f>
        <v>0</v>
      </c>
      <c r="Y15" s="90">
        <f t="shared" si="9"/>
        <v>0</v>
      </c>
      <c r="Z15" s="90">
        <f t="shared" si="9"/>
        <v>0</v>
      </c>
      <c r="AA15" s="90">
        <f t="shared" si="9"/>
        <v>0</v>
      </c>
      <c r="AB15" s="90">
        <f t="shared" si="9"/>
        <v>0</v>
      </c>
      <c r="AC15" s="90">
        <f t="shared" si="9"/>
        <v>0</v>
      </c>
      <c r="AD15" s="90">
        <f t="shared" si="9"/>
        <v>0</v>
      </c>
      <c r="AE15" s="91"/>
    </row>
    <row r="16" spans="1:31" ht="18" customHeight="1">
      <c r="A16" s="88" t="s">
        <v>87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0</v>
      </c>
      <c r="W16" s="93">
        <f>IF(COUNTIF(B16:U16,"X")&gt;3,"ERR",COUNTIF(B16:U16,"X"))</f>
        <v>0</v>
      </c>
      <c r="X16" s="90">
        <f t="shared" ref="X16:AD16" si="10">SUMIFS($B$16:$U$16,$B$3:$U$3,X1)</f>
        <v>0</v>
      </c>
      <c r="Y16" s="90">
        <f t="shared" si="10"/>
        <v>0</v>
      </c>
      <c r="Z16" s="90">
        <f t="shared" si="10"/>
        <v>0</v>
      </c>
      <c r="AA16" s="90">
        <f t="shared" si="10"/>
        <v>0</v>
      </c>
      <c r="AB16" s="90">
        <f t="shared" si="10"/>
        <v>0</v>
      </c>
      <c r="AC16" s="90">
        <f t="shared" si="10"/>
        <v>0</v>
      </c>
      <c r="AD16" s="90">
        <f t="shared" si="10"/>
        <v>0</v>
      </c>
      <c r="AE16" s="94"/>
    </row>
    <row r="17" spans="1:31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86" t="str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/>
      </c>
      <c r="R18" s="86" t="str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/>
      </c>
      <c r="S18" s="86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0</v>
      </c>
      <c r="C19" s="89">
        <f t="shared" ref="C19:U19" si="12">B19+SUM(C13:C18)</f>
        <v>0</v>
      </c>
      <c r="D19" s="89">
        <f t="shared" si="12"/>
        <v>0</v>
      </c>
      <c r="E19" s="89">
        <f t="shared" si="12"/>
        <v>0</v>
      </c>
      <c r="F19" s="89">
        <f t="shared" si="12"/>
        <v>0</v>
      </c>
      <c r="G19" s="89">
        <f t="shared" si="12"/>
        <v>0</v>
      </c>
      <c r="H19" s="89">
        <f t="shared" si="12"/>
        <v>0</v>
      </c>
      <c r="I19" s="89">
        <f t="shared" si="12"/>
        <v>0</v>
      </c>
      <c r="J19" s="89">
        <f t="shared" si="12"/>
        <v>0</v>
      </c>
      <c r="K19" s="89">
        <f t="shared" si="12"/>
        <v>0</v>
      </c>
      <c r="L19" s="89">
        <f t="shared" si="12"/>
        <v>0</v>
      </c>
      <c r="M19" s="89">
        <f t="shared" si="12"/>
        <v>0</v>
      </c>
      <c r="N19" s="89">
        <f t="shared" si="12"/>
        <v>0</v>
      </c>
      <c r="O19" s="89">
        <f t="shared" si="12"/>
        <v>0</v>
      </c>
      <c r="P19" s="89">
        <f t="shared" si="12"/>
        <v>0</v>
      </c>
      <c r="Q19" s="89">
        <f t="shared" si="12"/>
        <v>0</v>
      </c>
      <c r="R19" s="89">
        <f t="shared" si="12"/>
        <v>0</v>
      </c>
      <c r="S19" s="89">
        <f t="shared" si="12"/>
        <v>0</v>
      </c>
      <c r="T19" s="89">
        <f t="shared" si="12"/>
        <v>0</v>
      </c>
      <c r="U19" s="89">
        <f t="shared" si="12"/>
        <v>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33" customWidth="1"/>
    <col min="2" max="3" width="4" style="133" customWidth="1"/>
    <col min="4" max="4" width="3.28515625" style="133" customWidth="1"/>
    <col min="5" max="21" width="4" style="133" customWidth="1"/>
    <col min="22" max="22" width="5.42578125" style="133" customWidth="1"/>
    <col min="23" max="23" width="5.7109375" style="133" customWidth="1"/>
    <col min="24" max="31" width="8.85546875" style="133" hidden="1" customWidth="1"/>
    <col min="32" max="256" width="8.85546875" style="133" customWidth="1"/>
  </cols>
  <sheetData>
    <row r="1" spans="1:31" ht="21.95" customHeight="1">
      <c r="A1" s="71" t="s">
        <v>65</v>
      </c>
      <c r="B1" s="72">
        <f>11-COUNTIF(B3:U3,"G")</f>
        <v>11</v>
      </c>
      <c r="C1" s="144" t="s">
        <v>66</v>
      </c>
      <c r="D1" s="145"/>
      <c r="E1" s="145"/>
      <c r="F1" s="73">
        <f>4-COUNTIF(B3:U3,"A")</f>
        <v>4</v>
      </c>
      <c r="G1" s="148" t="s">
        <v>67</v>
      </c>
      <c r="H1" s="145"/>
      <c r="I1" s="74">
        <f>1-COUNTIF(B3:U3,"Q")</f>
        <v>1</v>
      </c>
      <c r="J1" s="148" t="s">
        <v>68</v>
      </c>
      <c r="K1" s="145"/>
      <c r="L1" s="74">
        <f>1-COUNTIF(B3:U3,"V")</f>
        <v>1</v>
      </c>
      <c r="M1" s="148" t="s">
        <v>69</v>
      </c>
      <c r="N1" s="145"/>
      <c r="O1" s="145"/>
      <c r="P1" s="74">
        <f>1-COUNTIF(B3:U3,"R")</f>
        <v>1</v>
      </c>
      <c r="Q1" s="154" t="s">
        <v>70</v>
      </c>
      <c r="R1" s="145"/>
      <c r="S1" s="145"/>
      <c r="T1" s="75">
        <f>1-COUNTIF(B3:U3,"BC/S")</f>
        <v>1</v>
      </c>
      <c r="U1" s="154" t="s">
        <v>71</v>
      </c>
      <c r="V1" s="145"/>
      <c r="W1" s="75">
        <f>1-COUNTIF(B3:U3,"X")</f>
        <v>1</v>
      </c>
      <c r="X1" s="76" t="s">
        <v>51</v>
      </c>
      <c r="Y1" s="78"/>
      <c r="Z1" s="76" t="s">
        <v>72</v>
      </c>
      <c r="AA1" s="77" t="s">
        <v>53</v>
      </c>
      <c r="AB1" s="77" t="s">
        <v>54</v>
      </c>
      <c r="AC1" s="77" t="s">
        <v>55</v>
      </c>
      <c r="AD1" s="77" t="s">
        <v>56</v>
      </c>
      <c r="AE1" s="77" t="s">
        <v>57</v>
      </c>
    </row>
    <row r="2" spans="1:31" ht="21" customHeight="1">
      <c r="A2" s="79" t="s">
        <v>73</v>
      </c>
      <c r="B2" s="129">
        <f>IF(SUM(B3:U3)=0,"Done",IF(Y3="A",B1/SUM(I1,L1,P1,T1,W1,B1),IF(OR(Y3="Q",Y3="V",Y3="R"),B1/SUM(F1,B1,T1,W1),B1/SUM(B1,F1,I1,L1,P1,T1,W1))))</f>
        <v>0.55000000000000004</v>
      </c>
      <c r="C2" s="165">
        <f>IF(SUM(B3:U3)=0,"Done",IF(Y3="A",0,IF(OR(Y3="Q",Y3="V",Y3="R"),F1/SUM(F1,B1,T1,W1),F1/SUM(B1,F1,I1,L1,P1,T1,W1))))</f>
        <v>0.2</v>
      </c>
      <c r="D2" s="160"/>
      <c r="E2" s="160"/>
      <c r="F2" s="156"/>
      <c r="G2" s="166">
        <f>IF(SUM(B3:U3)=0,"Done",IF(Y3="A",SUM(I1,L1,P1)/SUM(I1,L1,P1,T1,W1,B1),IF(OR(Y3="Q",Y3="V",Y3="R"),0,SUM(I1,L1,P1)/SUM(B1,F1,I1,L1,P1,T1,W1))))</f>
        <v>0.15</v>
      </c>
      <c r="H2" s="160"/>
      <c r="I2" s="160"/>
      <c r="J2" s="160"/>
      <c r="K2" s="160"/>
      <c r="L2" s="160"/>
      <c r="M2" s="160"/>
      <c r="N2" s="160"/>
      <c r="O2" s="160"/>
      <c r="P2" s="156"/>
      <c r="Q2" s="164">
        <f>IF(SUM(B3:U3)=0,"Done",IF(Y3="A",T1/SUM(I1,L1,P1,T1,W1,B1),IF(OR(Y3="Q",Y3="V",Y3="R"),T1/SUM(F1,B1,T1,W1),T1/SUM(B1,F1,I1,L1,P1,T1,W1))))</f>
        <v>0.05</v>
      </c>
      <c r="R2" s="158"/>
      <c r="S2" s="158"/>
      <c r="T2" s="159">
        <f>SUM(Q2,V2)</f>
        <v>0.1</v>
      </c>
      <c r="U2" s="160"/>
      <c r="V2" s="163">
        <f>IF(SUM(B3:U3)=0,"Done",IF(Y3="A",W1/SUM(I1,L1,P1,T1,W1,B1),IF(OR(Y3="Q",Y3="V",Y3="R"),W1/SUM(F1,B1,T1,W1),W1/SUM(B1,F1,I1,L1,P1,T1,W1))))</f>
        <v>0.05</v>
      </c>
      <c r="W2" s="147"/>
      <c r="X2" s="130" t="str">
        <f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/>
      </c>
      <c r="Y2" s="83"/>
      <c r="Z2" s="131" t="str">
        <f t="shared" ref="Z2:AE2" si="0">IF(COUNTA($B$4:$U$8)+COUNTA($B$13:$U$17)=0,"",(SUMIFS($B$4:$U$4,$B$3:$U$3,Z1)+SUMIFS($B$5:$U$5,$B$3:$U$3,Z1)+SUMIFS($B$6:$U$6,$B$3:$U$3,Z1)+SUMIFS($B$7:$U$7,$B$3:$U$3,Z1)+SUMIFS($B$8:$U$8,$B$3:$U$3,Z1)+SUMIFS($B$13:$U$13,$B$3:$U$3,Z1)+SUMIFS($B$14:$U$14,$B$3:$U$3,Z1)+SUMIFS($B$15:$U$15,$B$3:$U$3,Z1)+SUMIFS($B$16:$U$16,$B$3:$U$3,Z1)+SUMIFS($B$17:$U$17,$B$3:$U$3,Z1))/20)</f>
        <v/>
      </c>
      <c r="AA2" s="131" t="str">
        <f t="shared" si="0"/>
        <v/>
      </c>
      <c r="AB2" s="131" t="str">
        <f t="shared" si="0"/>
        <v/>
      </c>
      <c r="AC2" s="131" t="str">
        <f t="shared" si="0"/>
        <v/>
      </c>
      <c r="AD2" s="131" t="str">
        <f t="shared" si="0"/>
        <v/>
      </c>
      <c r="AE2" s="131" t="str">
        <f t="shared" si="0"/>
        <v/>
      </c>
    </row>
    <row r="3" spans="1:31" ht="21" customHeight="1">
      <c r="A3" s="84" t="s">
        <v>82</v>
      </c>
      <c r="B3" s="120">
        <v>1</v>
      </c>
      <c r="C3" s="120">
        <v>2</v>
      </c>
      <c r="D3" s="120">
        <v>3</v>
      </c>
      <c r="E3" s="120">
        <v>4</v>
      </c>
      <c r="F3" s="120">
        <v>5</v>
      </c>
      <c r="G3" s="120">
        <v>6</v>
      </c>
      <c r="H3" s="120">
        <v>7</v>
      </c>
      <c r="I3" s="120">
        <v>8</v>
      </c>
      <c r="J3" s="120">
        <v>9</v>
      </c>
      <c r="K3" s="120">
        <v>10</v>
      </c>
      <c r="L3" s="120">
        <v>11</v>
      </c>
      <c r="M3" s="120">
        <v>12</v>
      </c>
      <c r="N3" s="120">
        <v>13</v>
      </c>
      <c r="O3" s="120">
        <v>14</v>
      </c>
      <c r="P3" s="120">
        <v>15</v>
      </c>
      <c r="Q3" s="120">
        <v>16</v>
      </c>
      <c r="R3" s="120">
        <v>17</v>
      </c>
      <c r="S3" s="120">
        <v>18</v>
      </c>
      <c r="T3" s="120">
        <v>19</v>
      </c>
      <c r="U3" s="120">
        <v>20</v>
      </c>
      <c r="V3" s="86" t="s">
        <v>58</v>
      </c>
      <c r="W3" s="86" t="s">
        <v>74</v>
      </c>
      <c r="X3" s="87"/>
      <c r="Y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/>
      </c>
      <c r="Z3" s="87"/>
      <c r="AA3" s="87"/>
      <c r="AB3" s="87"/>
      <c r="AC3" s="87"/>
      <c r="AD3" s="87"/>
      <c r="AE3" s="87"/>
    </row>
    <row r="4" spans="1:31" ht="20.100000000000001" customHeight="1">
      <c r="A4" s="88" t="s">
        <v>83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0</v>
      </c>
      <c r="W4" s="90">
        <f>IF(COUNTIF(B4:U4,"X")&gt;3,"ERR",COUNTIF(B4:U4,"X"))</f>
        <v>0</v>
      </c>
      <c r="X4" s="90">
        <f t="shared" ref="X4:AD4" si="1">SUMIFS($B$4:$U$4,$B$3:$U$3,X1)</f>
        <v>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84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0</v>
      </c>
      <c r="W5" s="93">
        <f>IF(COUNTIF(B5:U5,"X")&gt;3,"ERR",COUNTIF(B5:U5,"X"))</f>
        <v>0</v>
      </c>
      <c r="X5" s="90">
        <f t="shared" ref="X5:AD5" si="2">SUMIFS($B$5:$U$5,$B$3:$U$3,X1)</f>
        <v>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88" t="s">
        <v>85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0</v>
      </c>
      <c r="W6" s="90">
        <f>IF(COUNTIF(B6:U6,"X")&gt;3,"ERR",COUNTIF(B6:U6,"X"))</f>
        <v>0</v>
      </c>
      <c r="X6" s="90">
        <f t="shared" ref="X6:AD6" si="3">SUMIFS($B$6:$U$6,$B$3:$U$3,X1)</f>
        <v>0</v>
      </c>
      <c r="Y6" s="90">
        <f t="shared" si="3"/>
        <v>0</v>
      </c>
      <c r="Z6" s="90">
        <f t="shared" si="3"/>
        <v>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88" t="s">
        <v>77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0</v>
      </c>
      <c r="W7" s="93">
        <f>IF(COUNTIF(B7:U7,"X")&gt;3,"ERR",COUNTIF(B7:U7,"X"))</f>
        <v>0</v>
      </c>
      <c r="X7" s="90">
        <f t="shared" ref="X7:AD7" si="4">SUMIFS($B$7:$U$7,$B$3:$U$3,X1)</f>
        <v>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0</v>
      </c>
      <c r="C10" s="89">
        <f t="shared" ref="C10:U10" si="6">B10+SUM(C4:C9)</f>
        <v>0</v>
      </c>
      <c r="D10" s="89">
        <f t="shared" si="6"/>
        <v>0</v>
      </c>
      <c r="E10" s="89">
        <f t="shared" si="6"/>
        <v>0</v>
      </c>
      <c r="F10" s="89">
        <f t="shared" si="6"/>
        <v>0</v>
      </c>
      <c r="G10" s="89">
        <f t="shared" si="6"/>
        <v>0</v>
      </c>
      <c r="H10" s="89">
        <f t="shared" si="6"/>
        <v>0</v>
      </c>
      <c r="I10" s="89">
        <f t="shared" si="6"/>
        <v>0</v>
      </c>
      <c r="J10" s="89">
        <f t="shared" si="6"/>
        <v>0</v>
      </c>
      <c r="K10" s="89">
        <f t="shared" si="6"/>
        <v>0</v>
      </c>
      <c r="L10" s="89">
        <f t="shared" si="6"/>
        <v>0</v>
      </c>
      <c r="M10" s="89">
        <f t="shared" si="6"/>
        <v>0</v>
      </c>
      <c r="N10" s="89">
        <f t="shared" si="6"/>
        <v>0</v>
      </c>
      <c r="O10" s="89">
        <f t="shared" si="6"/>
        <v>0</v>
      </c>
      <c r="P10" s="89">
        <f t="shared" si="6"/>
        <v>0</v>
      </c>
      <c r="Q10" s="89">
        <f t="shared" si="6"/>
        <v>0</v>
      </c>
      <c r="R10" s="89">
        <f t="shared" si="6"/>
        <v>0</v>
      </c>
      <c r="S10" s="89">
        <f t="shared" si="6"/>
        <v>0</v>
      </c>
      <c r="T10" s="89">
        <f t="shared" si="6"/>
        <v>0</v>
      </c>
      <c r="U10" s="89">
        <f t="shared" si="6"/>
        <v>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86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83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0</v>
      </c>
      <c r="W13" s="90">
        <f>IF(COUNTIF(B13:U13,"X")&gt;3,"ERR",COUNTIF(B13:U13,"X"))</f>
        <v>0</v>
      </c>
      <c r="X13" s="90">
        <f t="shared" ref="X13:AD13" si="7">SUMIFS($B$13:$U$13,$B$3:$U$3,X1)</f>
        <v>0</v>
      </c>
      <c r="Y13" s="90">
        <f t="shared" si="7"/>
        <v>0</v>
      </c>
      <c r="Z13" s="90">
        <f t="shared" si="7"/>
        <v>0</v>
      </c>
      <c r="AA13" s="90">
        <f t="shared" si="7"/>
        <v>0</v>
      </c>
      <c r="AB13" s="90">
        <f t="shared" si="7"/>
        <v>0</v>
      </c>
      <c r="AC13" s="90">
        <f t="shared" si="7"/>
        <v>0</v>
      </c>
      <c r="AD13" s="90">
        <f t="shared" si="7"/>
        <v>0</v>
      </c>
      <c r="AE13" s="91"/>
    </row>
    <row r="14" spans="1:31" ht="18" customHeight="1">
      <c r="A14" s="88" t="s">
        <v>84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0</v>
      </c>
      <c r="W14" s="93">
        <f>IF(COUNTIF(B14:U14,"X")&gt;3,"ERR",COUNTIF(B14:U14,"X"))</f>
        <v>0</v>
      </c>
      <c r="X14" s="90">
        <f t="shared" ref="X14:AD14" si="8">SUMIFS($B$14:$U$14,$B$3:$U$3,X1)</f>
        <v>0</v>
      </c>
      <c r="Y14" s="90">
        <f t="shared" si="8"/>
        <v>0</v>
      </c>
      <c r="Z14" s="90">
        <f t="shared" si="8"/>
        <v>0</v>
      </c>
      <c r="AA14" s="90">
        <f t="shared" si="8"/>
        <v>0</v>
      </c>
      <c r="AB14" s="90">
        <f t="shared" si="8"/>
        <v>0</v>
      </c>
      <c r="AC14" s="90">
        <f t="shared" si="8"/>
        <v>0</v>
      </c>
      <c r="AD14" s="90">
        <f t="shared" si="8"/>
        <v>0</v>
      </c>
      <c r="AE14" s="94"/>
    </row>
    <row r="15" spans="1:31" ht="18" customHeight="1">
      <c r="A15" s="88" t="s">
        <v>85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0</v>
      </c>
      <c r="W15" s="90">
        <f>IF(COUNTIF(B15:U15,"X")&gt;3,"ERR",COUNTIF(B15:U15,"X"))</f>
        <v>0</v>
      </c>
      <c r="X15" s="90">
        <f t="shared" ref="X15:AD15" si="9">SUMIFS($B$15:$U$15,$B$3:$U$3,X1)</f>
        <v>0</v>
      </c>
      <c r="Y15" s="90">
        <f t="shared" si="9"/>
        <v>0</v>
      </c>
      <c r="Z15" s="90">
        <f t="shared" si="9"/>
        <v>0</v>
      </c>
      <c r="AA15" s="90">
        <f t="shared" si="9"/>
        <v>0</v>
      </c>
      <c r="AB15" s="90">
        <f t="shared" si="9"/>
        <v>0</v>
      </c>
      <c r="AC15" s="90">
        <f t="shared" si="9"/>
        <v>0</v>
      </c>
      <c r="AD15" s="90">
        <f t="shared" si="9"/>
        <v>0</v>
      </c>
      <c r="AE15" s="91"/>
    </row>
    <row r="16" spans="1:31" ht="18" customHeight="1">
      <c r="A16" s="88" t="s">
        <v>87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0</v>
      </c>
      <c r="W16" s="93">
        <f>IF(COUNTIF(B16:U16,"X")&gt;3,"ERR",COUNTIF(B16:U16,"X"))</f>
        <v>0</v>
      </c>
      <c r="X16" s="90">
        <f t="shared" ref="X16:AD16" si="10">SUMIFS($B$16:$U$16,$B$3:$U$3,X1)</f>
        <v>0</v>
      </c>
      <c r="Y16" s="90">
        <f t="shared" si="10"/>
        <v>0</v>
      </c>
      <c r="Z16" s="90">
        <f t="shared" si="10"/>
        <v>0</v>
      </c>
      <c r="AA16" s="90">
        <f t="shared" si="10"/>
        <v>0</v>
      </c>
      <c r="AB16" s="90">
        <f t="shared" si="10"/>
        <v>0</v>
      </c>
      <c r="AC16" s="90">
        <f t="shared" si="10"/>
        <v>0</v>
      </c>
      <c r="AD16" s="90">
        <f t="shared" si="10"/>
        <v>0</v>
      </c>
      <c r="AE16" s="94"/>
    </row>
    <row r="17" spans="1:31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86" t="str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/>
      </c>
      <c r="R18" s="86" t="str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/>
      </c>
      <c r="S18" s="86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0</v>
      </c>
      <c r="C19" s="89">
        <f t="shared" ref="C19:U19" si="12">B19+SUM(C13:C18)</f>
        <v>0</v>
      </c>
      <c r="D19" s="89">
        <f t="shared" si="12"/>
        <v>0</v>
      </c>
      <c r="E19" s="89">
        <f t="shared" si="12"/>
        <v>0</v>
      </c>
      <c r="F19" s="89">
        <f t="shared" si="12"/>
        <v>0</v>
      </c>
      <c r="G19" s="89">
        <f t="shared" si="12"/>
        <v>0</v>
      </c>
      <c r="H19" s="89">
        <f t="shared" si="12"/>
        <v>0</v>
      </c>
      <c r="I19" s="89">
        <f t="shared" si="12"/>
        <v>0</v>
      </c>
      <c r="J19" s="89">
        <f t="shared" si="12"/>
        <v>0</v>
      </c>
      <c r="K19" s="89">
        <f t="shared" si="12"/>
        <v>0</v>
      </c>
      <c r="L19" s="89">
        <f t="shared" si="12"/>
        <v>0</v>
      </c>
      <c r="M19" s="89">
        <f t="shared" si="12"/>
        <v>0</v>
      </c>
      <c r="N19" s="89">
        <f t="shared" si="12"/>
        <v>0</v>
      </c>
      <c r="O19" s="89">
        <f t="shared" si="12"/>
        <v>0</v>
      </c>
      <c r="P19" s="89">
        <f t="shared" si="12"/>
        <v>0</v>
      </c>
      <c r="Q19" s="89">
        <f t="shared" si="12"/>
        <v>0</v>
      </c>
      <c r="R19" s="89">
        <f t="shared" si="12"/>
        <v>0</v>
      </c>
      <c r="S19" s="89">
        <f t="shared" si="12"/>
        <v>0</v>
      </c>
      <c r="T19" s="89">
        <f t="shared" si="12"/>
        <v>0</v>
      </c>
      <c r="U19" s="89">
        <f t="shared" si="12"/>
        <v>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34" customWidth="1"/>
    <col min="2" max="3" width="4" style="134" customWidth="1"/>
    <col min="4" max="4" width="3.28515625" style="134" customWidth="1"/>
    <col min="5" max="21" width="4" style="134" customWidth="1"/>
    <col min="22" max="22" width="5.42578125" style="134" customWidth="1"/>
    <col min="23" max="23" width="5.7109375" style="134" customWidth="1"/>
    <col min="24" max="31" width="8.85546875" style="134" hidden="1" customWidth="1"/>
    <col min="32" max="256" width="8.85546875" style="134" customWidth="1"/>
  </cols>
  <sheetData>
    <row r="1" spans="1:31" ht="21.95" customHeight="1">
      <c r="A1" s="71" t="s">
        <v>65</v>
      </c>
      <c r="B1" s="72">
        <f>11-COUNTIF(B3:U3,"G")</f>
        <v>11</v>
      </c>
      <c r="C1" s="144" t="s">
        <v>66</v>
      </c>
      <c r="D1" s="145"/>
      <c r="E1" s="145"/>
      <c r="F1" s="73">
        <f>4-COUNTIF(B3:U3,"A")</f>
        <v>4</v>
      </c>
      <c r="G1" s="148" t="s">
        <v>67</v>
      </c>
      <c r="H1" s="145"/>
      <c r="I1" s="74">
        <f>1-COUNTIF(B3:U3,"Q")</f>
        <v>1</v>
      </c>
      <c r="J1" s="148" t="s">
        <v>68</v>
      </c>
      <c r="K1" s="145"/>
      <c r="L1" s="74">
        <f>1-COUNTIF(B3:U3,"V")</f>
        <v>1</v>
      </c>
      <c r="M1" s="148" t="s">
        <v>69</v>
      </c>
      <c r="N1" s="145"/>
      <c r="O1" s="145"/>
      <c r="P1" s="74">
        <f>1-COUNTIF(B3:U3,"R")</f>
        <v>1</v>
      </c>
      <c r="Q1" s="154" t="s">
        <v>70</v>
      </c>
      <c r="R1" s="145"/>
      <c r="S1" s="145"/>
      <c r="T1" s="75">
        <f>1-COUNTIF(B3:U3,"BC/S")</f>
        <v>1</v>
      </c>
      <c r="U1" s="154" t="s">
        <v>71</v>
      </c>
      <c r="V1" s="145"/>
      <c r="W1" s="75">
        <f>1-COUNTIF(B3:U3,"X")</f>
        <v>1</v>
      </c>
      <c r="X1" s="76" t="s">
        <v>51</v>
      </c>
      <c r="Y1" s="78"/>
      <c r="Z1" s="76" t="s">
        <v>72</v>
      </c>
      <c r="AA1" s="77" t="s">
        <v>53</v>
      </c>
      <c r="AB1" s="77" t="s">
        <v>54</v>
      </c>
      <c r="AC1" s="77" t="s">
        <v>55</v>
      </c>
      <c r="AD1" s="77" t="s">
        <v>56</v>
      </c>
      <c r="AE1" s="77" t="s">
        <v>57</v>
      </c>
    </row>
    <row r="2" spans="1:31" ht="21" customHeight="1">
      <c r="A2" s="79" t="s">
        <v>73</v>
      </c>
      <c r="B2" s="129">
        <f>IF(SUM(B3:U3)=0,"Done",IF(Y3="A",B1/SUM(I1,L1,P1,T1,W1,B1),IF(OR(Y3="Q",Y3="V",Y3="R"),B1/SUM(F1,B1,T1,W1),B1/SUM(B1,F1,I1,L1,P1,T1,W1))))</f>
        <v>0.55000000000000004</v>
      </c>
      <c r="C2" s="165">
        <f>IF(SUM(B3:U3)=0,"Done",IF(Y3="A",0,IF(OR(Y3="Q",Y3="V",Y3="R"),F1/SUM(F1,B1,T1,W1),F1/SUM(B1,F1,I1,L1,P1,T1,W1))))</f>
        <v>0.2</v>
      </c>
      <c r="D2" s="160"/>
      <c r="E2" s="160"/>
      <c r="F2" s="156"/>
      <c r="G2" s="166">
        <f>IF(SUM(B3:U3)=0,"Done",IF(Y3="A",SUM(I1,L1,P1)/SUM(I1,L1,P1,T1,W1,B1),IF(OR(Y3="Q",Y3="V",Y3="R"),0,SUM(I1,L1,P1)/SUM(B1,F1,I1,L1,P1,T1,W1))))</f>
        <v>0.15</v>
      </c>
      <c r="H2" s="160"/>
      <c r="I2" s="160"/>
      <c r="J2" s="160"/>
      <c r="K2" s="160"/>
      <c r="L2" s="160"/>
      <c r="M2" s="160"/>
      <c r="N2" s="160"/>
      <c r="O2" s="160"/>
      <c r="P2" s="156"/>
      <c r="Q2" s="164">
        <f>IF(SUM(B3:U3)=0,"Done",IF(Y3="A",T1/SUM(I1,L1,P1,T1,W1,B1),IF(OR(Y3="Q",Y3="V",Y3="R"),T1/SUM(F1,B1,T1,W1),T1/SUM(B1,F1,I1,L1,P1,T1,W1))))</f>
        <v>0.05</v>
      </c>
      <c r="R2" s="158"/>
      <c r="S2" s="158"/>
      <c r="T2" s="159">
        <f>SUM(Q2,V2)</f>
        <v>0.1</v>
      </c>
      <c r="U2" s="160"/>
      <c r="V2" s="163">
        <f>IF(SUM(B3:U3)=0,"Done",IF(Y3="A",W1/SUM(I1,L1,P1,T1,W1,B1),IF(OR(Y3="Q",Y3="V",Y3="R"),W1/SUM(F1,B1,T1,W1),W1/SUM(B1,F1,I1,L1,P1,T1,W1))))</f>
        <v>0.05</v>
      </c>
      <c r="W2" s="147"/>
      <c r="X2" s="130" t="str">
        <f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/>
      </c>
      <c r="Y2" s="83"/>
      <c r="Z2" s="131" t="str">
        <f t="shared" ref="Z2:AE2" si="0">IF(COUNTA($B$4:$U$8)+COUNTA($B$13:$U$17)=0,"",(SUMIFS($B$4:$U$4,$B$3:$U$3,Z1)+SUMIFS($B$5:$U$5,$B$3:$U$3,Z1)+SUMIFS($B$6:$U$6,$B$3:$U$3,Z1)+SUMIFS($B$7:$U$7,$B$3:$U$3,Z1)+SUMIFS($B$8:$U$8,$B$3:$U$3,Z1)+SUMIFS($B$13:$U$13,$B$3:$U$3,Z1)+SUMIFS($B$14:$U$14,$B$3:$U$3,Z1)+SUMIFS($B$15:$U$15,$B$3:$U$3,Z1)+SUMIFS($B$16:$U$16,$B$3:$U$3,Z1)+SUMIFS($B$17:$U$17,$B$3:$U$3,Z1))/20)</f>
        <v/>
      </c>
      <c r="AA2" s="131" t="str">
        <f t="shared" si="0"/>
        <v/>
      </c>
      <c r="AB2" s="131" t="str">
        <f t="shared" si="0"/>
        <v/>
      </c>
      <c r="AC2" s="131" t="str">
        <f t="shared" si="0"/>
        <v/>
      </c>
      <c r="AD2" s="131" t="str">
        <f t="shared" si="0"/>
        <v/>
      </c>
      <c r="AE2" s="131" t="str">
        <f t="shared" si="0"/>
        <v/>
      </c>
    </row>
    <row r="3" spans="1:31" ht="21" customHeight="1">
      <c r="A3" s="84" t="s">
        <v>82</v>
      </c>
      <c r="B3" s="120">
        <v>1</v>
      </c>
      <c r="C3" s="120">
        <v>2</v>
      </c>
      <c r="D3" s="120">
        <v>3</v>
      </c>
      <c r="E3" s="120">
        <v>4</v>
      </c>
      <c r="F3" s="120">
        <v>5</v>
      </c>
      <c r="G3" s="120">
        <v>6</v>
      </c>
      <c r="H3" s="120">
        <v>7</v>
      </c>
      <c r="I3" s="120">
        <v>8</v>
      </c>
      <c r="J3" s="120">
        <v>9</v>
      </c>
      <c r="K3" s="120">
        <v>10</v>
      </c>
      <c r="L3" s="120">
        <v>11</v>
      </c>
      <c r="M3" s="120">
        <v>12</v>
      </c>
      <c r="N3" s="120">
        <v>13</v>
      </c>
      <c r="O3" s="120">
        <v>14</v>
      </c>
      <c r="P3" s="120">
        <v>15</v>
      </c>
      <c r="Q3" s="120">
        <v>16</v>
      </c>
      <c r="R3" s="120">
        <v>17</v>
      </c>
      <c r="S3" s="120">
        <v>18</v>
      </c>
      <c r="T3" s="120">
        <v>19</v>
      </c>
      <c r="U3" s="120">
        <v>20</v>
      </c>
      <c r="V3" s="86" t="s">
        <v>58</v>
      </c>
      <c r="W3" s="86" t="s">
        <v>74</v>
      </c>
      <c r="X3" s="87"/>
      <c r="Y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/>
      </c>
      <c r="Z3" s="87"/>
      <c r="AA3" s="87"/>
      <c r="AB3" s="87"/>
      <c r="AC3" s="87"/>
      <c r="AD3" s="87"/>
      <c r="AE3" s="87"/>
    </row>
    <row r="4" spans="1:31" ht="20.100000000000001" customHeight="1">
      <c r="A4" s="88" t="s">
        <v>83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0</v>
      </c>
      <c r="W4" s="90">
        <f>IF(COUNTIF(B4:U4,"X")&gt;3,"ERR",COUNTIF(B4:U4,"X"))</f>
        <v>0</v>
      </c>
      <c r="X4" s="90">
        <f t="shared" ref="X4:AD4" si="1">SUMIFS($B$4:$U$4,$B$3:$U$3,X1)</f>
        <v>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84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0</v>
      </c>
      <c r="W5" s="93">
        <f>IF(COUNTIF(B5:U5,"X")&gt;3,"ERR",COUNTIF(B5:U5,"X"))</f>
        <v>0</v>
      </c>
      <c r="X5" s="90">
        <f t="shared" ref="X5:AD5" si="2">SUMIFS($B$5:$U$5,$B$3:$U$3,X1)</f>
        <v>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88" t="s">
        <v>85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0</v>
      </c>
      <c r="W6" s="90">
        <f>IF(COUNTIF(B6:U6,"X")&gt;3,"ERR",COUNTIF(B6:U6,"X"))</f>
        <v>0</v>
      </c>
      <c r="X6" s="90">
        <f t="shared" ref="X6:AD6" si="3">SUMIFS($B$6:$U$6,$B$3:$U$3,X1)</f>
        <v>0</v>
      </c>
      <c r="Y6" s="90">
        <f t="shared" si="3"/>
        <v>0</v>
      </c>
      <c r="Z6" s="90">
        <f t="shared" si="3"/>
        <v>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88" t="s">
        <v>77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0</v>
      </c>
      <c r="W7" s="93">
        <f>IF(COUNTIF(B7:U7,"X")&gt;3,"ERR",COUNTIF(B7:U7,"X"))</f>
        <v>0</v>
      </c>
      <c r="X7" s="90">
        <f t="shared" ref="X7:AD7" si="4">SUMIFS($B$7:$U$7,$B$3:$U$3,X1)</f>
        <v>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0</v>
      </c>
      <c r="C10" s="89">
        <f t="shared" ref="C10:U10" si="6">B10+SUM(C4:C9)</f>
        <v>0</v>
      </c>
      <c r="D10" s="89">
        <f t="shared" si="6"/>
        <v>0</v>
      </c>
      <c r="E10" s="89">
        <f t="shared" si="6"/>
        <v>0</v>
      </c>
      <c r="F10" s="89">
        <f t="shared" si="6"/>
        <v>0</v>
      </c>
      <c r="G10" s="89">
        <f t="shared" si="6"/>
        <v>0</v>
      </c>
      <c r="H10" s="89">
        <f t="shared" si="6"/>
        <v>0</v>
      </c>
      <c r="I10" s="89">
        <f t="shared" si="6"/>
        <v>0</v>
      </c>
      <c r="J10" s="89">
        <f t="shared" si="6"/>
        <v>0</v>
      </c>
      <c r="K10" s="89">
        <f t="shared" si="6"/>
        <v>0</v>
      </c>
      <c r="L10" s="89">
        <f t="shared" si="6"/>
        <v>0</v>
      </c>
      <c r="M10" s="89">
        <f t="shared" si="6"/>
        <v>0</v>
      </c>
      <c r="N10" s="89">
        <f t="shared" si="6"/>
        <v>0</v>
      </c>
      <c r="O10" s="89">
        <f t="shared" si="6"/>
        <v>0</v>
      </c>
      <c r="P10" s="89">
        <f t="shared" si="6"/>
        <v>0</v>
      </c>
      <c r="Q10" s="89">
        <f t="shared" si="6"/>
        <v>0</v>
      </c>
      <c r="R10" s="89">
        <f t="shared" si="6"/>
        <v>0</v>
      </c>
      <c r="S10" s="89">
        <f t="shared" si="6"/>
        <v>0</v>
      </c>
      <c r="T10" s="89">
        <f t="shared" si="6"/>
        <v>0</v>
      </c>
      <c r="U10" s="89">
        <f t="shared" si="6"/>
        <v>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86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83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0</v>
      </c>
      <c r="W13" s="90">
        <f>IF(COUNTIF(B13:U13,"X")&gt;3,"ERR",COUNTIF(B13:U13,"X"))</f>
        <v>0</v>
      </c>
      <c r="X13" s="90">
        <f t="shared" ref="X13:AD13" si="7">SUMIFS($B$13:$U$13,$B$3:$U$3,X1)</f>
        <v>0</v>
      </c>
      <c r="Y13" s="90">
        <f t="shared" si="7"/>
        <v>0</v>
      </c>
      <c r="Z13" s="90">
        <f t="shared" si="7"/>
        <v>0</v>
      </c>
      <c r="AA13" s="90">
        <f t="shared" si="7"/>
        <v>0</v>
      </c>
      <c r="AB13" s="90">
        <f t="shared" si="7"/>
        <v>0</v>
      </c>
      <c r="AC13" s="90">
        <f t="shared" si="7"/>
        <v>0</v>
      </c>
      <c r="AD13" s="90">
        <f t="shared" si="7"/>
        <v>0</v>
      </c>
      <c r="AE13" s="91"/>
    </row>
    <row r="14" spans="1:31" ht="18" customHeight="1">
      <c r="A14" s="88" t="s">
        <v>84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0</v>
      </c>
      <c r="W14" s="93">
        <f>IF(COUNTIF(B14:U14,"X")&gt;3,"ERR",COUNTIF(B14:U14,"X"))</f>
        <v>0</v>
      </c>
      <c r="X14" s="90">
        <f t="shared" ref="X14:AD14" si="8">SUMIFS($B$14:$U$14,$B$3:$U$3,X1)</f>
        <v>0</v>
      </c>
      <c r="Y14" s="90">
        <f t="shared" si="8"/>
        <v>0</v>
      </c>
      <c r="Z14" s="90">
        <f t="shared" si="8"/>
        <v>0</v>
      </c>
      <c r="AA14" s="90">
        <f t="shared" si="8"/>
        <v>0</v>
      </c>
      <c r="AB14" s="90">
        <f t="shared" si="8"/>
        <v>0</v>
      </c>
      <c r="AC14" s="90">
        <f t="shared" si="8"/>
        <v>0</v>
      </c>
      <c r="AD14" s="90">
        <f t="shared" si="8"/>
        <v>0</v>
      </c>
      <c r="AE14" s="94"/>
    </row>
    <row r="15" spans="1:31" ht="18" customHeight="1">
      <c r="A15" s="88" t="s">
        <v>85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0</v>
      </c>
      <c r="W15" s="90">
        <f>IF(COUNTIF(B15:U15,"X")&gt;3,"ERR",COUNTIF(B15:U15,"X"))</f>
        <v>0</v>
      </c>
      <c r="X15" s="90">
        <f t="shared" ref="X15:AD15" si="9">SUMIFS($B$15:$U$15,$B$3:$U$3,X1)</f>
        <v>0</v>
      </c>
      <c r="Y15" s="90">
        <f t="shared" si="9"/>
        <v>0</v>
      </c>
      <c r="Z15" s="90">
        <f t="shared" si="9"/>
        <v>0</v>
      </c>
      <c r="AA15" s="90">
        <f t="shared" si="9"/>
        <v>0</v>
      </c>
      <c r="AB15" s="90">
        <f t="shared" si="9"/>
        <v>0</v>
      </c>
      <c r="AC15" s="90">
        <f t="shared" si="9"/>
        <v>0</v>
      </c>
      <c r="AD15" s="90">
        <f t="shared" si="9"/>
        <v>0</v>
      </c>
      <c r="AE15" s="91"/>
    </row>
    <row r="16" spans="1:31" ht="18" customHeight="1">
      <c r="A16" s="88" t="s">
        <v>87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0</v>
      </c>
      <c r="W16" s="93">
        <f>IF(COUNTIF(B16:U16,"X")&gt;3,"ERR",COUNTIF(B16:U16,"X"))</f>
        <v>0</v>
      </c>
      <c r="X16" s="90">
        <f t="shared" ref="X16:AD16" si="10">SUMIFS($B$16:$U$16,$B$3:$U$3,X1)</f>
        <v>0</v>
      </c>
      <c r="Y16" s="90">
        <f t="shared" si="10"/>
        <v>0</v>
      </c>
      <c r="Z16" s="90">
        <f t="shared" si="10"/>
        <v>0</v>
      </c>
      <c r="AA16" s="90">
        <f t="shared" si="10"/>
        <v>0</v>
      </c>
      <c r="AB16" s="90">
        <f t="shared" si="10"/>
        <v>0</v>
      </c>
      <c r="AC16" s="90">
        <f t="shared" si="10"/>
        <v>0</v>
      </c>
      <c r="AD16" s="90">
        <f t="shared" si="10"/>
        <v>0</v>
      </c>
      <c r="AE16" s="94"/>
    </row>
    <row r="17" spans="1:31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86" t="str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/>
      </c>
      <c r="R18" s="86" t="str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/>
      </c>
      <c r="S18" s="86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0</v>
      </c>
      <c r="C19" s="89">
        <f t="shared" ref="C19:U19" si="12">B19+SUM(C13:C18)</f>
        <v>0</v>
      </c>
      <c r="D19" s="89">
        <f t="shared" si="12"/>
        <v>0</v>
      </c>
      <c r="E19" s="89">
        <f t="shared" si="12"/>
        <v>0</v>
      </c>
      <c r="F19" s="89">
        <f t="shared" si="12"/>
        <v>0</v>
      </c>
      <c r="G19" s="89">
        <f t="shared" si="12"/>
        <v>0</v>
      </c>
      <c r="H19" s="89">
        <f t="shared" si="12"/>
        <v>0</v>
      </c>
      <c r="I19" s="89">
        <f t="shared" si="12"/>
        <v>0</v>
      </c>
      <c r="J19" s="89">
        <f t="shared" si="12"/>
        <v>0</v>
      </c>
      <c r="K19" s="89">
        <f t="shared" si="12"/>
        <v>0</v>
      </c>
      <c r="L19" s="89">
        <f t="shared" si="12"/>
        <v>0</v>
      </c>
      <c r="M19" s="89">
        <f t="shared" si="12"/>
        <v>0</v>
      </c>
      <c r="N19" s="89">
        <f t="shared" si="12"/>
        <v>0</v>
      </c>
      <c r="O19" s="89">
        <f t="shared" si="12"/>
        <v>0</v>
      </c>
      <c r="P19" s="89">
        <f t="shared" si="12"/>
        <v>0</v>
      </c>
      <c r="Q19" s="89">
        <f t="shared" si="12"/>
        <v>0</v>
      </c>
      <c r="R19" s="89">
        <f t="shared" si="12"/>
        <v>0</v>
      </c>
      <c r="S19" s="89">
        <f t="shared" si="12"/>
        <v>0</v>
      </c>
      <c r="T19" s="89">
        <f t="shared" si="12"/>
        <v>0</v>
      </c>
      <c r="U19" s="89">
        <f t="shared" si="12"/>
        <v>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35" customWidth="1"/>
    <col min="2" max="3" width="4" style="135" customWidth="1"/>
    <col min="4" max="4" width="3.28515625" style="135" customWidth="1"/>
    <col min="5" max="21" width="4" style="135" customWidth="1"/>
    <col min="22" max="22" width="5.42578125" style="135" customWidth="1"/>
    <col min="23" max="23" width="5.7109375" style="135" customWidth="1"/>
    <col min="24" max="31" width="8.85546875" style="135" hidden="1" customWidth="1"/>
    <col min="32" max="256" width="8.85546875" style="135" customWidth="1"/>
  </cols>
  <sheetData>
    <row r="1" spans="1:31" ht="21.95" customHeight="1">
      <c r="A1" s="71" t="s">
        <v>65</v>
      </c>
      <c r="B1" s="72">
        <f>11-COUNTIF(B3:U3,"G")</f>
        <v>11</v>
      </c>
      <c r="C1" s="144" t="s">
        <v>66</v>
      </c>
      <c r="D1" s="145"/>
      <c r="E1" s="145"/>
      <c r="F1" s="73">
        <f>4-COUNTIF(B3:U3,"A")</f>
        <v>4</v>
      </c>
      <c r="G1" s="148" t="s">
        <v>67</v>
      </c>
      <c r="H1" s="145"/>
      <c r="I1" s="74">
        <f>1-COUNTIF(B3:U3,"Q")</f>
        <v>1</v>
      </c>
      <c r="J1" s="148" t="s">
        <v>68</v>
      </c>
      <c r="K1" s="145"/>
      <c r="L1" s="74">
        <f>1-COUNTIF(B3:U3,"V")</f>
        <v>1</v>
      </c>
      <c r="M1" s="148" t="s">
        <v>69</v>
      </c>
      <c r="N1" s="145"/>
      <c r="O1" s="145"/>
      <c r="P1" s="74">
        <f>1-COUNTIF(B3:U3,"R")</f>
        <v>1</v>
      </c>
      <c r="Q1" s="154" t="s">
        <v>70</v>
      </c>
      <c r="R1" s="145"/>
      <c r="S1" s="145"/>
      <c r="T1" s="75">
        <f>1-COUNTIF(B3:U3,"BC/S")</f>
        <v>1</v>
      </c>
      <c r="U1" s="154" t="s">
        <v>71</v>
      </c>
      <c r="V1" s="145"/>
      <c r="W1" s="75">
        <f>1-COUNTIF(B3:U3,"X")</f>
        <v>1</v>
      </c>
      <c r="X1" s="76" t="s">
        <v>51</v>
      </c>
      <c r="Y1" s="78"/>
      <c r="Z1" s="76" t="s">
        <v>72</v>
      </c>
      <c r="AA1" s="77" t="s">
        <v>53</v>
      </c>
      <c r="AB1" s="77" t="s">
        <v>54</v>
      </c>
      <c r="AC1" s="77" t="s">
        <v>55</v>
      </c>
      <c r="AD1" s="77" t="s">
        <v>56</v>
      </c>
      <c r="AE1" s="77" t="s">
        <v>57</v>
      </c>
    </row>
    <row r="2" spans="1:31" ht="21" customHeight="1">
      <c r="A2" s="79" t="s">
        <v>73</v>
      </c>
      <c r="B2" s="129">
        <f>IF(SUM(B3:U3)=0,"Done",IF(Y3="A",B1/SUM(I1,L1,P1,T1,W1,B1),IF(OR(Y3="Q",Y3="V",Y3="R"),B1/SUM(F1,B1,T1,W1),B1/SUM(B1,F1,I1,L1,P1,T1,W1))))</f>
        <v>0.55000000000000004</v>
      </c>
      <c r="C2" s="165">
        <f>IF(SUM(B3:U3)=0,"Done",IF(Y3="A",0,IF(OR(Y3="Q",Y3="V",Y3="R"),F1/SUM(F1,B1,T1,W1),F1/SUM(B1,F1,I1,L1,P1,T1,W1))))</f>
        <v>0.2</v>
      </c>
      <c r="D2" s="160"/>
      <c r="E2" s="160"/>
      <c r="F2" s="156"/>
      <c r="G2" s="166">
        <f>IF(SUM(B3:U3)=0,"Done",IF(Y3="A",SUM(I1,L1,P1)/SUM(I1,L1,P1,T1,W1,B1),IF(OR(Y3="Q",Y3="V",Y3="R"),0,SUM(I1,L1,P1)/SUM(B1,F1,I1,L1,P1,T1,W1))))</f>
        <v>0.15</v>
      </c>
      <c r="H2" s="160"/>
      <c r="I2" s="160"/>
      <c r="J2" s="160"/>
      <c r="K2" s="160"/>
      <c r="L2" s="160"/>
      <c r="M2" s="160"/>
      <c r="N2" s="160"/>
      <c r="O2" s="160"/>
      <c r="P2" s="156"/>
      <c r="Q2" s="164">
        <f>IF(SUM(B3:U3)=0,"Done",IF(Y3="A",T1/SUM(I1,L1,P1,T1,W1,B1),IF(OR(Y3="Q",Y3="V",Y3="R"),T1/SUM(F1,B1,T1,W1),T1/SUM(B1,F1,I1,L1,P1,T1,W1))))</f>
        <v>0.05</v>
      </c>
      <c r="R2" s="158"/>
      <c r="S2" s="158"/>
      <c r="T2" s="159">
        <f>SUM(Q2,V2)</f>
        <v>0.1</v>
      </c>
      <c r="U2" s="160"/>
      <c r="V2" s="163">
        <f>IF(SUM(B3:U3)=0,"Done",IF(Y3="A",W1/SUM(I1,L1,P1,T1,W1,B1),IF(OR(Y3="Q",Y3="V",Y3="R"),W1/SUM(F1,B1,T1,W1),W1/SUM(B1,F1,I1,L1,P1,T1,W1))))</f>
        <v>0.05</v>
      </c>
      <c r="W2" s="147"/>
      <c r="X2" s="130" t="str">
        <f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/>
      </c>
      <c r="Y2" s="83"/>
      <c r="Z2" s="131" t="str">
        <f t="shared" ref="Z2:AE2" si="0">IF(COUNTA($B$4:$U$8)+COUNTA($B$13:$U$17)=0,"",(SUMIFS($B$4:$U$4,$B$3:$U$3,Z1)+SUMIFS($B$5:$U$5,$B$3:$U$3,Z1)+SUMIFS($B$6:$U$6,$B$3:$U$3,Z1)+SUMIFS($B$7:$U$7,$B$3:$U$3,Z1)+SUMIFS($B$8:$U$8,$B$3:$U$3,Z1)+SUMIFS($B$13:$U$13,$B$3:$U$3,Z1)+SUMIFS($B$14:$U$14,$B$3:$U$3,Z1)+SUMIFS($B$15:$U$15,$B$3:$U$3,Z1)+SUMIFS($B$16:$U$16,$B$3:$U$3,Z1)+SUMIFS($B$17:$U$17,$B$3:$U$3,Z1))/20)</f>
        <v/>
      </c>
      <c r="AA2" s="131" t="str">
        <f t="shared" si="0"/>
        <v/>
      </c>
      <c r="AB2" s="131" t="str">
        <f t="shared" si="0"/>
        <v/>
      </c>
      <c r="AC2" s="131" t="str">
        <f t="shared" si="0"/>
        <v/>
      </c>
      <c r="AD2" s="131" t="str">
        <f t="shared" si="0"/>
        <v/>
      </c>
      <c r="AE2" s="131" t="str">
        <f t="shared" si="0"/>
        <v/>
      </c>
    </row>
    <row r="3" spans="1:31" ht="21" customHeight="1">
      <c r="A3" s="84" t="s">
        <v>82</v>
      </c>
      <c r="B3" s="120">
        <v>1</v>
      </c>
      <c r="C3" s="120">
        <v>2</v>
      </c>
      <c r="D3" s="120">
        <v>3</v>
      </c>
      <c r="E3" s="120">
        <v>4</v>
      </c>
      <c r="F3" s="120">
        <v>5</v>
      </c>
      <c r="G3" s="120">
        <v>6</v>
      </c>
      <c r="H3" s="120">
        <v>7</v>
      </c>
      <c r="I3" s="120">
        <v>8</v>
      </c>
      <c r="J3" s="120">
        <v>9</v>
      </c>
      <c r="K3" s="120">
        <v>10</v>
      </c>
      <c r="L3" s="120">
        <v>11</v>
      </c>
      <c r="M3" s="120">
        <v>12</v>
      </c>
      <c r="N3" s="120">
        <v>13</v>
      </c>
      <c r="O3" s="120">
        <v>14</v>
      </c>
      <c r="P3" s="120">
        <v>15</v>
      </c>
      <c r="Q3" s="120">
        <v>16</v>
      </c>
      <c r="R3" s="120">
        <v>17</v>
      </c>
      <c r="S3" s="120">
        <v>18</v>
      </c>
      <c r="T3" s="120">
        <v>19</v>
      </c>
      <c r="U3" s="120">
        <v>20</v>
      </c>
      <c r="V3" s="86" t="s">
        <v>58</v>
      </c>
      <c r="W3" s="86" t="s">
        <v>74</v>
      </c>
      <c r="X3" s="87"/>
      <c r="Y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/>
      </c>
      <c r="Z3" s="87"/>
      <c r="AA3" s="87"/>
      <c r="AB3" s="87"/>
      <c r="AC3" s="87"/>
      <c r="AD3" s="87"/>
      <c r="AE3" s="87"/>
    </row>
    <row r="4" spans="1:31" ht="20.100000000000001" customHeight="1">
      <c r="A4" s="88" t="s">
        <v>83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0</v>
      </c>
      <c r="W4" s="90">
        <f>IF(COUNTIF(B4:U4,"X")&gt;3,"ERR",COUNTIF(B4:U4,"X"))</f>
        <v>0</v>
      </c>
      <c r="X4" s="90">
        <f t="shared" ref="X4:AD4" si="1">SUMIFS($B$4:$U$4,$B$3:$U$3,X1)</f>
        <v>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84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0</v>
      </c>
      <c r="W5" s="93">
        <f>IF(COUNTIF(B5:U5,"X")&gt;3,"ERR",COUNTIF(B5:U5,"X"))</f>
        <v>0</v>
      </c>
      <c r="X5" s="90">
        <f t="shared" ref="X5:AD5" si="2">SUMIFS($B$5:$U$5,$B$3:$U$3,X1)</f>
        <v>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88" t="s">
        <v>85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0</v>
      </c>
      <c r="W6" s="90">
        <f>IF(COUNTIF(B6:U6,"X")&gt;3,"ERR",COUNTIF(B6:U6,"X"))</f>
        <v>0</v>
      </c>
      <c r="X6" s="90">
        <f t="shared" ref="X6:AD6" si="3">SUMIFS($B$6:$U$6,$B$3:$U$3,X1)</f>
        <v>0</v>
      </c>
      <c r="Y6" s="90">
        <f t="shared" si="3"/>
        <v>0</v>
      </c>
      <c r="Z6" s="90">
        <f t="shared" si="3"/>
        <v>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88" t="s">
        <v>77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0</v>
      </c>
      <c r="W7" s="93">
        <f>IF(COUNTIF(B7:U7,"X")&gt;3,"ERR",COUNTIF(B7:U7,"X"))</f>
        <v>0</v>
      </c>
      <c r="X7" s="90">
        <f t="shared" ref="X7:AD7" si="4">SUMIFS($B$7:$U$7,$B$3:$U$3,X1)</f>
        <v>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0</v>
      </c>
      <c r="C10" s="89">
        <f t="shared" ref="C10:U10" si="6">B10+SUM(C4:C9)</f>
        <v>0</v>
      </c>
      <c r="D10" s="89">
        <f t="shared" si="6"/>
        <v>0</v>
      </c>
      <c r="E10" s="89">
        <f t="shared" si="6"/>
        <v>0</v>
      </c>
      <c r="F10" s="89">
        <f t="shared" si="6"/>
        <v>0</v>
      </c>
      <c r="G10" s="89">
        <f t="shared" si="6"/>
        <v>0</v>
      </c>
      <c r="H10" s="89">
        <f t="shared" si="6"/>
        <v>0</v>
      </c>
      <c r="I10" s="89">
        <f t="shared" si="6"/>
        <v>0</v>
      </c>
      <c r="J10" s="89">
        <f t="shared" si="6"/>
        <v>0</v>
      </c>
      <c r="K10" s="89">
        <f t="shared" si="6"/>
        <v>0</v>
      </c>
      <c r="L10" s="89">
        <f t="shared" si="6"/>
        <v>0</v>
      </c>
      <c r="M10" s="89">
        <f t="shared" si="6"/>
        <v>0</v>
      </c>
      <c r="N10" s="89">
        <f t="shared" si="6"/>
        <v>0</v>
      </c>
      <c r="O10" s="89">
        <f t="shared" si="6"/>
        <v>0</v>
      </c>
      <c r="P10" s="89">
        <f t="shared" si="6"/>
        <v>0</v>
      </c>
      <c r="Q10" s="89">
        <f t="shared" si="6"/>
        <v>0</v>
      </c>
      <c r="R10" s="89">
        <f t="shared" si="6"/>
        <v>0</v>
      </c>
      <c r="S10" s="89">
        <f t="shared" si="6"/>
        <v>0</v>
      </c>
      <c r="T10" s="89">
        <f t="shared" si="6"/>
        <v>0</v>
      </c>
      <c r="U10" s="89">
        <f t="shared" si="6"/>
        <v>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86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83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0</v>
      </c>
      <c r="W13" s="90">
        <f>IF(COUNTIF(B13:U13,"X")&gt;3,"ERR",COUNTIF(B13:U13,"X"))</f>
        <v>0</v>
      </c>
      <c r="X13" s="90">
        <f t="shared" ref="X13:AD13" si="7">SUMIFS($B$13:$U$13,$B$3:$U$3,X1)</f>
        <v>0</v>
      </c>
      <c r="Y13" s="90">
        <f t="shared" si="7"/>
        <v>0</v>
      </c>
      <c r="Z13" s="90">
        <f t="shared" si="7"/>
        <v>0</v>
      </c>
      <c r="AA13" s="90">
        <f t="shared" si="7"/>
        <v>0</v>
      </c>
      <c r="AB13" s="90">
        <f t="shared" si="7"/>
        <v>0</v>
      </c>
      <c r="AC13" s="90">
        <f t="shared" si="7"/>
        <v>0</v>
      </c>
      <c r="AD13" s="90">
        <f t="shared" si="7"/>
        <v>0</v>
      </c>
      <c r="AE13" s="91"/>
    </row>
    <row r="14" spans="1:31" ht="18" customHeight="1">
      <c r="A14" s="88" t="s">
        <v>84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0</v>
      </c>
      <c r="W14" s="93">
        <f>IF(COUNTIF(B14:U14,"X")&gt;3,"ERR",COUNTIF(B14:U14,"X"))</f>
        <v>0</v>
      </c>
      <c r="X14" s="90">
        <f t="shared" ref="X14:AD14" si="8">SUMIFS($B$14:$U$14,$B$3:$U$3,X1)</f>
        <v>0</v>
      </c>
      <c r="Y14" s="90">
        <f t="shared" si="8"/>
        <v>0</v>
      </c>
      <c r="Z14" s="90">
        <f t="shared" si="8"/>
        <v>0</v>
      </c>
      <c r="AA14" s="90">
        <f t="shared" si="8"/>
        <v>0</v>
      </c>
      <c r="AB14" s="90">
        <f t="shared" si="8"/>
        <v>0</v>
      </c>
      <c r="AC14" s="90">
        <f t="shared" si="8"/>
        <v>0</v>
      </c>
      <c r="AD14" s="90">
        <f t="shared" si="8"/>
        <v>0</v>
      </c>
      <c r="AE14" s="94"/>
    </row>
    <row r="15" spans="1:31" ht="18" customHeight="1">
      <c r="A15" s="88" t="s">
        <v>85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0</v>
      </c>
      <c r="W15" s="90">
        <f>IF(COUNTIF(B15:U15,"X")&gt;3,"ERR",COUNTIF(B15:U15,"X"))</f>
        <v>0</v>
      </c>
      <c r="X15" s="90">
        <f t="shared" ref="X15:AD15" si="9">SUMIFS($B$15:$U$15,$B$3:$U$3,X1)</f>
        <v>0</v>
      </c>
      <c r="Y15" s="90">
        <f t="shared" si="9"/>
        <v>0</v>
      </c>
      <c r="Z15" s="90">
        <f t="shared" si="9"/>
        <v>0</v>
      </c>
      <c r="AA15" s="90">
        <f t="shared" si="9"/>
        <v>0</v>
      </c>
      <c r="AB15" s="90">
        <f t="shared" si="9"/>
        <v>0</v>
      </c>
      <c r="AC15" s="90">
        <f t="shared" si="9"/>
        <v>0</v>
      </c>
      <c r="AD15" s="90">
        <f t="shared" si="9"/>
        <v>0</v>
      </c>
      <c r="AE15" s="91"/>
    </row>
    <row r="16" spans="1:31" ht="18" customHeight="1">
      <c r="A16" s="88" t="s">
        <v>87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0</v>
      </c>
      <c r="W16" s="93">
        <f>IF(COUNTIF(B16:U16,"X")&gt;3,"ERR",COUNTIF(B16:U16,"X"))</f>
        <v>0</v>
      </c>
      <c r="X16" s="90">
        <f t="shared" ref="X16:AD16" si="10">SUMIFS($B$16:$U$16,$B$3:$U$3,X1)</f>
        <v>0</v>
      </c>
      <c r="Y16" s="90">
        <f t="shared" si="10"/>
        <v>0</v>
      </c>
      <c r="Z16" s="90">
        <f t="shared" si="10"/>
        <v>0</v>
      </c>
      <c r="AA16" s="90">
        <f t="shared" si="10"/>
        <v>0</v>
      </c>
      <c r="AB16" s="90">
        <f t="shared" si="10"/>
        <v>0</v>
      </c>
      <c r="AC16" s="90">
        <f t="shared" si="10"/>
        <v>0</v>
      </c>
      <c r="AD16" s="90">
        <f t="shared" si="10"/>
        <v>0</v>
      </c>
      <c r="AE16" s="94"/>
    </row>
    <row r="17" spans="1:31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86" t="str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/>
      </c>
      <c r="R18" s="86" t="str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/>
      </c>
      <c r="S18" s="86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0</v>
      </c>
      <c r="C19" s="89">
        <f t="shared" ref="C19:U19" si="12">B19+SUM(C13:C18)</f>
        <v>0</v>
      </c>
      <c r="D19" s="89">
        <f t="shared" si="12"/>
        <v>0</v>
      </c>
      <c r="E19" s="89">
        <f t="shared" si="12"/>
        <v>0</v>
      </c>
      <c r="F19" s="89">
        <f t="shared" si="12"/>
        <v>0</v>
      </c>
      <c r="G19" s="89">
        <f t="shared" si="12"/>
        <v>0</v>
      </c>
      <c r="H19" s="89">
        <f t="shared" si="12"/>
        <v>0</v>
      </c>
      <c r="I19" s="89">
        <f t="shared" si="12"/>
        <v>0</v>
      </c>
      <c r="J19" s="89">
        <f t="shared" si="12"/>
        <v>0</v>
      </c>
      <c r="K19" s="89">
        <f t="shared" si="12"/>
        <v>0</v>
      </c>
      <c r="L19" s="89">
        <f t="shared" si="12"/>
        <v>0</v>
      </c>
      <c r="M19" s="89">
        <f t="shared" si="12"/>
        <v>0</v>
      </c>
      <c r="N19" s="89">
        <f t="shared" si="12"/>
        <v>0</v>
      </c>
      <c r="O19" s="89">
        <f t="shared" si="12"/>
        <v>0</v>
      </c>
      <c r="P19" s="89">
        <f t="shared" si="12"/>
        <v>0</v>
      </c>
      <c r="Q19" s="89">
        <f t="shared" si="12"/>
        <v>0</v>
      </c>
      <c r="R19" s="89">
        <f t="shared" si="12"/>
        <v>0</v>
      </c>
      <c r="S19" s="89">
        <f t="shared" si="12"/>
        <v>0</v>
      </c>
      <c r="T19" s="89">
        <f t="shared" si="12"/>
        <v>0</v>
      </c>
      <c r="U19" s="89">
        <f t="shared" si="12"/>
        <v>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36" customWidth="1"/>
    <col min="2" max="3" width="4" style="136" customWidth="1"/>
    <col min="4" max="4" width="3.28515625" style="136" customWidth="1"/>
    <col min="5" max="21" width="4" style="136" customWidth="1"/>
    <col min="22" max="22" width="5.42578125" style="136" customWidth="1"/>
    <col min="23" max="23" width="5.7109375" style="136" customWidth="1"/>
    <col min="24" max="24" width="8.85546875" style="136" hidden="1" customWidth="1"/>
    <col min="25" max="256" width="8.85546875" style="136" customWidth="1"/>
  </cols>
  <sheetData>
    <row r="1" spans="1:24" ht="21.95" customHeight="1">
      <c r="A1" s="71" t="s">
        <v>65</v>
      </c>
      <c r="B1" s="72">
        <f>11-COUNTIF(B3:U3,"G")</f>
        <v>11</v>
      </c>
      <c r="C1" s="144" t="s">
        <v>66</v>
      </c>
      <c r="D1" s="145"/>
      <c r="E1" s="145"/>
      <c r="F1" s="73">
        <f>4-COUNTIF(B3:U3,"A")</f>
        <v>4</v>
      </c>
      <c r="G1" s="148" t="s">
        <v>67</v>
      </c>
      <c r="H1" s="145"/>
      <c r="I1" s="74">
        <f>1-COUNTIF(B3:U3,"Q")</f>
        <v>1</v>
      </c>
      <c r="J1" s="148" t="s">
        <v>68</v>
      </c>
      <c r="K1" s="145"/>
      <c r="L1" s="74">
        <f>1-COUNTIF(B3:U3,"V")</f>
        <v>1</v>
      </c>
      <c r="M1" s="148" t="s">
        <v>69</v>
      </c>
      <c r="N1" s="145"/>
      <c r="O1" s="145"/>
      <c r="P1" s="74">
        <f>1-COUNTIF(B3:U3,"R")</f>
        <v>1</v>
      </c>
      <c r="Q1" s="154" t="s">
        <v>70</v>
      </c>
      <c r="R1" s="145"/>
      <c r="S1" s="145"/>
      <c r="T1" s="75">
        <f>1-COUNTIF(B3:U3,"BC/S")</f>
        <v>1</v>
      </c>
      <c r="U1" s="154" t="s">
        <v>71</v>
      </c>
      <c r="V1" s="145"/>
      <c r="W1" s="75">
        <f>1-COUNTIF(B3:U3,"X")</f>
        <v>1</v>
      </c>
      <c r="X1" s="137"/>
    </row>
    <row r="2" spans="1:24" ht="21" customHeight="1">
      <c r="A2" s="79" t="s">
        <v>73</v>
      </c>
      <c r="B2" s="129">
        <f>IF(SUM(B3:U3)=0,"Done",IF(X3="A",B1/SUM(I1,L1,P1,T1,W1,B1),IF(OR(X3="Q",X3="V",X3="R"),B1/SUM(F1,B1,T1,W1),B1/SUM(B1,F1,I1,L1,P1,T1,W1))))</f>
        <v>0.55000000000000004</v>
      </c>
      <c r="C2" s="165">
        <f>IF(SUM(B3:U3)=0,"Done",IF(X3="A",0,IF(OR(X3="Q",X3="V",X3="R"),F1/SUM(F1,B1,T1,W1),F1/SUM(B1,F1,I1,L1,P1,T1,W1))))</f>
        <v>0.2</v>
      </c>
      <c r="D2" s="160"/>
      <c r="E2" s="160"/>
      <c r="F2" s="156"/>
      <c r="G2" s="166">
        <f>IF(SUM(B3:U3)=0,"Done",IF(X3="A",SUM(I1,L1,P1)/SUM(I1,L1,P1,T1,W1,B1),IF(OR(X3="Q",X3="V",X3="R"),0,SUM(I1,L1,P1)/SUM(B1,F1,I1,L1,P1,T1,W1))))</f>
        <v>0.15</v>
      </c>
      <c r="H2" s="160"/>
      <c r="I2" s="160"/>
      <c r="J2" s="160"/>
      <c r="K2" s="160"/>
      <c r="L2" s="160"/>
      <c r="M2" s="160"/>
      <c r="N2" s="160"/>
      <c r="O2" s="160"/>
      <c r="P2" s="156"/>
      <c r="Q2" s="164">
        <f>IF(SUM(B3:U3)=0,"Done",IF(X3="A",T1/SUM(I1,L1,P1,T1,W1,B1),IF(OR(X3="Q",X3="V",X3="R"),T1/SUM(F1,B1,T1,W1),T1/SUM(B1,F1,I1,L1,P1,T1,W1))))</f>
        <v>0.05</v>
      </c>
      <c r="R2" s="158"/>
      <c r="S2" s="158"/>
      <c r="T2" s="159">
        <f>SUM(Q2,V2)</f>
        <v>0.1</v>
      </c>
      <c r="U2" s="160"/>
      <c r="V2" s="163">
        <f>IF(SUM(B3:U3)=0,"Done",IF(X3="A",W1/SUM(I1,L1,P1,T1,W1,B1),IF(OR(X3="Q",X3="V",X3="R"),W1/SUM(F1,B1,T1,W1),W1/SUM(B1,F1,I1,L1,P1,T1,W1))))</f>
        <v>0.05</v>
      </c>
      <c r="W2" s="147"/>
      <c r="X2" s="138"/>
    </row>
    <row r="3" spans="1:24" ht="21" customHeight="1">
      <c r="A3" s="84" t="s">
        <v>82</v>
      </c>
      <c r="B3" s="120">
        <v>1</v>
      </c>
      <c r="C3" s="120">
        <v>2</v>
      </c>
      <c r="D3" s="120">
        <v>3</v>
      </c>
      <c r="E3" s="120">
        <v>4</v>
      </c>
      <c r="F3" s="120">
        <v>5</v>
      </c>
      <c r="G3" s="120">
        <v>6</v>
      </c>
      <c r="H3" s="120">
        <v>7</v>
      </c>
      <c r="I3" s="120">
        <v>8</v>
      </c>
      <c r="J3" s="120">
        <v>9</v>
      </c>
      <c r="K3" s="120">
        <v>10</v>
      </c>
      <c r="L3" s="120">
        <v>11</v>
      </c>
      <c r="M3" s="120">
        <v>12</v>
      </c>
      <c r="N3" s="120">
        <v>13</v>
      </c>
      <c r="O3" s="120">
        <v>14</v>
      </c>
      <c r="P3" s="120">
        <v>15</v>
      </c>
      <c r="Q3" s="120">
        <v>16</v>
      </c>
      <c r="R3" s="120">
        <v>17</v>
      </c>
      <c r="S3" s="120">
        <v>18</v>
      </c>
      <c r="T3" s="120">
        <v>19</v>
      </c>
      <c r="U3" s="120">
        <v>20</v>
      </c>
      <c r="V3" s="86" t="s">
        <v>58</v>
      </c>
      <c r="W3" s="86" t="s">
        <v>74</v>
      </c>
      <c r="X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/>
      </c>
    </row>
    <row r="4" spans="1:24" ht="20.100000000000001" customHeight="1">
      <c r="A4" s="88" t="s">
        <v>83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0</v>
      </c>
      <c r="W4" s="90">
        <f>IF(COUNTIF(B4:U4,"X")&gt;3,"ERR",COUNTIF(B4:U4,"X"))</f>
        <v>0</v>
      </c>
      <c r="X4" s="91"/>
    </row>
    <row r="5" spans="1:24" ht="20.100000000000001" customHeight="1">
      <c r="A5" s="88" t="s">
        <v>84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0</v>
      </c>
      <c r="W5" s="93">
        <f>IF(COUNTIF(B5:U5,"X")&gt;3,"ERR",COUNTIF(B5:U5,"X"))</f>
        <v>0</v>
      </c>
      <c r="X5" s="94"/>
    </row>
    <row r="6" spans="1:24" ht="20.100000000000001" customHeight="1">
      <c r="A6" s="88" t="s">
        <v>85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0</v>
      </c>
      <c r="W6" s="90">
        <f>IF(COUNTIF(B6:U6,"X")&gt;3,"ERR",COUNTIF(B6:U6,"X"))</f>
        <v>0</v>
      </c>
      <c r="X6" s="91"/>
    </row>
    <row r="7" spans="1:24" ht="20.100000000000001" customHeight="1">
      <c r="A7" s="88" t="s">
        <v>77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0</v>
      </c>
      <c r="W7" s="93">
        <f>IF(COUNTIF(B7:U7,"X")&gt;3,"ERR",COUNTIF(B7:U7,"X"))</f>
        <v>0</v>
      </c>
      <c r="X7" s="94"/>
    </row>
    <row r="8" spans="1:24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8"/>
    </row>
    <row r="9" spans="1:24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0</v>
      </c>
      <c r="W9" s="151"/>
      <c r="X9" s="102"/>
    </row>
    <row r="10" spans="1:24" ht="20.100000000000001" customHeight="1">
      <c r="A10" s="103" t="s">
        <v>58</v>
      </c>
      <c r="B10" s="89">
        <f>SUM(B4:B9)</f>
        <v>0</v>
      </c>
      <c r="C10" s="89">
        <f t="shared" ref="C10:U10" si="0">B10+SUM(C4:C9)</f>
        <v>0</v>
      </c>
      <c r="D10" s="89">
        <f t="shared" si="0"/>
        <v>0</v>
      </c>
      <c r="E10" s="89">
        <f t="shared" si="0"/>
        <v>0</v>
      </c>
      <c r="F10" s="89">
        <f t="shared" si="0"/>
        <v>0</v>
      </c>
      <c r="G10" s="89">
        <f t="shared" si="0"/>
        <v>0</v>
      </c>
      <c r="H10" s="89">
        <f t="shared" si="0"/>
        <v>0</v>
      </c>
      <c r="I10" s="89">
        <f t="shared" si="0"/>
        <v>0</v>
      </c>
      <c r="J10" s="89">
        <f t="shared" si="0"/>
        <v>0</v>
      </c>
      <c r="K10" s="89">
        <f t="shared" si="0"/>
        <v>0</v>
      </c>
      <c r="L10" s="89">
        <f t="shared" si="0"/>
        <v>0</v>
      </c>
      <c r="M10" s="89">
        <f t="shared" si="0"/>
        <v>0</v>
      </c>
      <c r="N10" s="89">
        <f t="shared" si="0"/>
        <v>0</v>
      </c>
      <c r="O10" s="89">
        <f t="shared" si="0"/>
        <v>0</v>
      </c>
      <c r="P10" s="89">
        <f t="shared" si="0"/>
        <v>0</v>
      </c>
      <c r="Q10" s="89">
        <f t="shared" si="0"/>
        <v>0</v>
      </c>
      <c r="R10" s="89">
        <f t="shared" si="0"/>
        <v>0</v>
      </c>
      <c r="S10" s="89">
        <f t="shared" si="0"/>
        <v>0</v>
      </c>
      <c r="T10" s="89">
        <f t="shared" si="0"/>
        <v>0</v>
      </c>
      <c r="U10" s="89">
        <f t="shared" si="0"/>
        <v>0</v>
      </c>
      <c r="V10" s="152"/>
      <c r="W10" s="152"/>
      <c r="X10" s="104"/>
    </row>
    <row r="11" spans="1:24" ht="18" customHeight="1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08"/>
    </row>
    <row r="12" spans="1:24" ht="18" customHeight="1">
      <c r="A12" s="84" t="s">
        <v>86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</row>
    <row r="13" spans="1:24" ht="18" customHeight="1">
      <c r="A13" s="88" t="s">
        <v>83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0</v>
      </c>
      <c r="W13" s="90">
        <f>IF(COUNTIF(B13:U13,"X")&gt;3,"ERR",COUNTIF(B13:U13,"X"))</f>
        <v>0</v>
      </c>
      <c r="X13" s="91"/>
    </row>
    <row r="14" spans="1:24" ht="18" customHeight="1">
      <c r="A14" s="88" t="s">
        <v>84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0</v>
      </c>
      <c r="W14" s="93">
        <f>IF(COUNTIF(B14:U14,"X")&gt;3,"ERR",COUNTIF(B14:U14,"X"))</f>
        <v>0</v>
      </c>
      <c r="X14" s="94"/>
    </row>
    <row r="15" spans="1:24" ht="18" customHeight="1">
      <c r="A15" s="88" t="s">
        <v>85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0</v>
      </c>
      <c r="W15" s="90">
        <f>IF(COUNTIF(B15:U15,"X")&gt;3,"ERR",COUNTIF(B15:U15,"X"))</f>
        <v>0</v>
      </c>
      <c r="X15" s="91"/>
    </row>
    <row r="16" spans="1:24" ht="18" customHeight="1">
      <c r="A16" s="88" t="s">
        <v>87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0</v>
      </c>
      <c r="W16" s="93">
        <f>IF(COUNTIF(B16:U16,"X")&gt;3,"ERR",COUNTIF(B16:U16,"X"))</f>
        <v>0</v>
      </c>
      <c r="X16" s="94"/>
    </row>
    <row r="17" spans="1:24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8"/>
    </row>
    <row r="18" spans="1:24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86" t="str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/>
      </c>
      <c r="R18" s="86" t="str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/>
      </c>
      <c r="S18" s="86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0</v>
      </c>
      <c r="W18" s="151"/>
      <c r="X18" s="102"/>
    </row>
    <row r="19" spans="1:24" ht="18" customHeight="1">
      <c r="A19" s="103" t="s">
        <v>58</v>
      </c>
      <c r="B19" s="89">
        <f>SUM(B13:B18)</f>
        <v>0</v>
      </c>
      <c r="C19" s="89">
        <f t="shared" ref="C19:U19" si="1">B19+SUM(C13:C18)</f>
        <v>0</v>
      </c>
      <c r="D19" s="89">
        <f t="shared" si="1"/>
        <v>0</v>
      </c>
      <c r="E19" s="89">
        <f t="shared" si="1"/>
        <v>0</v>
      </c>
      <c r="F19" s="89">
        <f t="shared" si="1"/>
        <v>0</v>
      </c>
      <c r="G19" s="89">
        <f t="shared" si="1"/>
        <v>0</v>
      </c>
      <c r="H19" s="89">
        <f t="shared" si="1"/>
        <v>0</v>
      </c>
      <c r="I19" s="89">
        <f t="shared" si="1"/>
        <v>0</v>
      </c>
      <c r="J19" s="89">
        <f t="shared" si="1"/>
        <v>0</v>
      </c>
      <c r="K19" s="89">
        <f t="shared" si="1"/>
        <v>0</v>
      </c>
      <c r="L19" s="89">
        <f t="shared" si="1"/>
        <v>0</v>
      </c>
      <c r="M19" s="89">
        <f t="shared" si="1"/>
        <v>0</v>
      </c>
      <c r="N19" s="89">
        <f t="shared" si="1"/>
        <v>0</v>
      </c>
      <c r="O19" s="89">
        <f t="shared" si="1"/>
        <v>0</v>
      </c>
      <c r="P19" s="89">
        <f t="shared" si="1"/>
        <v>0</v>
      </c>
      <c r="Q19" s="89">
        <f t="shared" si="1"/>
        <v>0</v>
      </c>
      <c r="R19" s="89">
        <f t="shared" si="1"/>
        <v>0</v>
      </c>
      <c r="S19" s="89">
        <f t="shared" si="1"/>
        <v>0</v>
      </c>
      <c r="T19" s="89">
        <f t="shared" si="1"/>
        <v>0</v>
      </c>
      <c r="U19" s="89">
        <f t="shared" si="1"/>
        <v>0</v>
      </c>
      <c r="V19" s="152"/>
      <c r="W19" s="152"/>
      <c r="X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1"/>
  <sheetViews>
    <sheetView showGridLines="0" workbookViewId="0">
      <selection sqref="A1:I1"/>
    </sheetView>
  </sheetViews>
  <sheetFormatPr defaultColWidth="16.28515625" defaultRowHeight="18" customHeight="1"/>
  <cols>
    <col min="1" max="1" width="12.7109375" style="40" customWidth="1"/>
    <col min="2" max="2" width="6.28515625" style="40" customWidth="1"/>
    <col min="3" max="3" width="5.7109375" style="40" customWidth="1"/>
    <col min="4" max="4" width="6.42578125" style="40" customWidth="1"/>
    <col min="5" max="5" width="5.5703125" style="40" customWidth="1"/>
    <col min="6" max="6" width="6.140625" style="40" customWidth="1"/>
    <col min="7" max="7" width="7" style="40" customWidth="1"/>
    <col min="8" max="8" width="5.42578125" style="40" customWidth="1"/>
    <col min="9" max="9" width="5.7109375" style="40" customWidth="1"/>
    <col min="10" max="256" width="16.28515625" style="40" customWidth="1"/>
  </cols>
  <sheetData>
    <row r="1" spans="1:9" ht="27.95" customHeight="1">
      <c r="A1" s="139" t="s">
        <v>50</v>
      </c>
      <c r="B1" s="139"/>
      <c r="C1" s="139"/>
      <c r="D1" s="139"/>
      <c r="E1" s="139"/>
      <c r="F1" s="139"/>
      <c r="G1" s="139"/>
      <c r="H1" s="139"/>
      <c r="I1" s="139"/>
    </row>
    <row r="2" spans="1:9" ht="20.45" customHeight="1">
      <c r="A2" s="1"/>
      <c r="B2" s="41" t="s">
        <v>51</v>
      </c>
      <c r="C2" s="41" t="s">
        <v>52</v>
      </c>
      <c r="D2" s="41" t="s">
        <v>53</v>
      </c>
      <c r="E2" s="41" t="s">
        <v>54</v>
      </c>
      <c r="F2" s="41" t="s">
        <v>55</v>
      </c>
      <c r="G2" s="41" t="s">
        <v>56</v>
      </c>
      <c r="H2" s="41" t="s">
        <v>57</v>
      </c>
      <c r="I2" s="42" t="s">
        <v>58</v>
      </c>
    </row>
    <row r="3" spans="1:9" ht="20.45" customHeight="1">
      <c r="A3" s="2" t="s">
        <v>3</v>
      </c>
      <c r="B3" s="43">
        <f>'A-1'!X2</f>
        <v>7</v>
      </c>
      <c r="C3" s="43">
        <f>'A-1'!Y2</f>
        <v>3</v>
      </c>
      <c r="D3" s="43">
        <f>'A-1'!Z2</f>
        <v>1</v>
      </c>
      <c r="E3" s="43">
        <f>'A-1'!AA2</f>
        <v>1</v>
      </c>
      <c r="F3" s="43">
        <f>'A-1'!AB2</f>
        <v>1</v>
      </c>
      <c r="G3" s="43">
        <f>'A-1'!AC2</f>
        <v>0</v>
      </c>
      <c r="H3" s="43">
        <f>'A-1'!AD2</f>
        <v>0</v>
      </c>
      <c r="I3" s="44">
        <f t="shared" ref="I3:I19" si="0">IF(SUM(B3:H3)=0,"",SUM(B3:H3))</f>
        <v>13</v>
      </c>
    </row>
    <row r="4" spans="1:9" ht="20.45" customHeight="1">
      <c r="A4" s="3" t="s">
        <v>4</v>
      </c>
      <c r="B4" s="45">
        <f>'B-1'!X2</f>
        <v>9</v>
      </c>
      <c r="C4" s="45">
        <f>'B-1'!Y2</f>
        <v>3</v>
      </c>
      <c r="D4" s="45">
        <f>'B-1'!Z2</f>
        <v>1</v>
      </c>
      <c r="E4" s="45">
        <f>'B-1'!AA2</f>
        <v>1</v>
      </c>
      <c r="F4" s="45">
        <f>'B-1'!AB2</f>
        <v>0</v>
      </c>
      <c r="G4" s="45">
        <f>'B-1'!AC2</f>
        <v>0</v>
      </c>
      <c r="H4" s="45">
        <f>'B-1'!AD2</f>
        <v>1</v>
      </c>
      <c r="I4" s="46">
        <f t="shared" si="0"/>
        <v>15</v>
      </c>
    </row>
    <row r="5" spans="1:9" ht="20.45" customHeight="1">
      <c r="A5" s="2" t="s">
        <v>5</v>
      </c>
      <c r="B5" s="43">
        <f>'A-2'!X2</f>
        <v>9</v>
      </c>
      <c r="C5" s="43">
        <f>'A-2'!Y2</f>
        <v>3</v>
      </c>
      <c r="D5" s="43">
        <f>'A-2'!Z2</f>
        <v>1</v>
      </c>
      <c r="E5" s="43">
        <f>'A-2'!AA2</f>
        <v>1</v>
      </c>
      <c r="F5" s="43">
        <f>'A-2'!AB2</f>
        <v>0</v>
      </c>
      <c r="G5" s="43">
        <f>'A-2'!AC2</f>
        <v>1</v>
      </c>
      <c r="H5" s="43">
        <f>'A-2'!AD2</f>
        <v>1</v>
      </c>
      <c r="I5" s="44">
        <f t="shared" si="0"/>
        <v>16</v>
      </c>
    </row>
    <row r="6" spans="1:9" ht="20.45" customHeight="1">
      <c r="A6" s="3" t="s">
        <v>6</v>
      </c>
      <c r="B6" s="47">
        <f>'B-2'!X2</f>
        <v>8</v>
      </c>
      <c r="C6" s="47">
        <f>'B-2'!Z2</f>
        <v>3</v>
      </c>
      <c r="D6" s="47">
        <f>'B-2'!AA2</f>
        <v>0</v>
      </c>
      <c r="E6" s="47">
        <f>'B-2'!AB2</f>
        <v>1</v>
      </c>
      <c r="F6" s="47">
        <f>'B-2'!AC2</f>
        <v>1</v>
      </c>
      <c r="G6" s="47">
        <f>'B-2'!AD2</f>
        <v>0</v>
      </c>
      <c r="H6" s="47">
        <f>'B-2'!AE2</f>
        <v>1</v>
      </c>
      <c r="I6" s="46">
        <f t="shared" si="0"/>
        <v>14</v>
      </c>
    </row>
    <row r="7" spans="1:9" ht="20.45" customHeight="1">
      <c r="A7" s="2" t="s">
        <v>7</v>
      </c>
      <c r="B7" s="43">
        <f>'A-3'!X2</f>
        <v>8</v>
      </c>
      <c r="C7" s="43">
        <f>'A-3'!Y2</f>
        <v>3</v>
      </c>
      <c r="D7" s="43">
        <f>'A-3'!Z2</f>
        <v>1</v>
      </c>
      <c r="E7" s="43">
        <f>'A-3'!AA2</f>
        <v>1</v>
      </c>
      <c r="F7" s="43">
        <f>'A-3'!AB2</f>
        <v>0</v>
      </c>
      <c r="G7" s="43">
        <f>'A-3'!AC2</f>
        <v>1</v>
      </c>
      <c r="H7" s="43">
        <f>'A-3'!AD2</f>
        <v>1</v>
      </c>
      <c r="I7" s="44">
        <f t="shared" si="0"/>
        <v>15</v>
      </c>
    </row>
    <row r="8" spans="1:9" ht="20.45" customHeight="1">
      <c r="A8" s="3" t="s">
        <v>8</v>
      </c>
      <c r="B8" s="45">
        <f>'B-3'!X2</f>
        <v>10</v>
      </c>
      <c r="C8" s="45">
        <f>'B-3'!Z2</f>
        <v>1</v>
      </c>
      <c r="D8" s="45">
        <f>'B-3'!AA2</f>
        <v>1</v>
      </c>
      <c r="E8" s="45">
        <f>'B-3'!AB2</f>
        <v>1</v>
      </c>
      <c r="F8" s="45">
        <f>'B-3'!AC2</f>
        <v>1</v>
      </c>
      <c r="G8" s="45">
        <f>'B-3'!AD2</f>
        <v>0</v>
      </c>
      <c r="H8" s="45">
        <f>'B-3'!AE2</f>
        <v>1</v>
      </c>
      <c r="I8" s="46">
        <f t="shared" si="0"/>
        <v>15</v>
      </c>
    </row>
    <row r="9" spans="1:9" ht="20.45" customHeight="1">
      <c r="A9" s="2" t="s">
        <v>9</v>
      </c>
      <c r="B9" s="43">
        <f>'A-4'!X2</f>
        <v>7</v>
      </c>
      <c r="C9" s="43">
        <f>'A-4'!Z2</f>
        <v>1</v>
      </c>
      <c r="D9" s="43">
        <f>'A-4'!AA2</f>
        <v>1</v>
      </c>
      <c r="E9" s="43">
        <f>'A-4'!AB2</f>
        <v>1</v>
      </c>
      <c r="F9" s="43">
        <f>'A-4'!AC2</f>
        <v>1</v>
      </c>
      <c r="G9" s="43">
        <f>'A-4'!AD2</f>
        <v>0</v>
      </c>
      <c r="H9" s="43">
        <f>'A-4'!AE2</f>
        <v>1</v>
      </c>
      <c r="I9" s="44">
        <f t="shared" si="0"/>
        <v>12</v>
      </c>
    </row>
    <row r="10" spans="1:9" ht="20.45" customHeight="1">
      <c r="A10" s="3" t="s">
        <v>10</v>
      </c>
      <c r="B10" s="47">
        <f>'B-4'!X2</f>
        <v>7</v>
      </c>
      <c r="C10" s="45">
        <f>'B-4'!Z2</f>
        <v>2</v>
      </c>
      <c r="D10" s="45">
        <f>'B-4'!AA2</f>
        <v>0</v>
      </c>
      <c r="E10" s="45">
        <f>'B-4'!AB2</f>
        <v>0</v>
      </c>
      <c r="F10" s="45">
        <f>'B-4'!AC2</f>
        <v>0</v>
      </c>
      <c r="G10" s="45">
        <f>'B-4'!AD2</f>
        <v>0</v>
      </c>
      <c r="H10" s="45">
        <f>'B-4'!AE2</f>
        <v>0</v>
      </c>
      <c r="I10" s="46">
        <f t="shared" si="0"/>
        <v>9</v>
      </c>
    </row>
    <row r="11" spans="1:9" ht="20.45" customHeight="1">
      <c r="A11" s="2" t="s">
        <v>11</v>
      </c>
      <c r="B11" s="48">
        <f>'A-5'!X2</f>
        <v>10</v>
      </c>
      <c r="C11" s="43">
        <f>'A-5'!Z2</f>
        <v>2</v>
      </c>
      <c r="D11" s="43">
        <f>'A-5'!AA2</f>
        <v>1</v>
      </c>
      <c r="E11" s="43">
        <f>'A-5'!AB2</f>
        <v>0</v>
      </c>
      <c r="F11" s="43">
        <f>'A-5'!AC2</f>
        <v>1</v>
      </c>
      <c r="G11" s="43">
        <f>'A-5'!AD2</f>
        <v>1</v>
      </c>
      <c r="H11" s="43">
        <f>'A-5'!AE2</f>
        <v>1</v>
      </c>
      <c r="I11" s="44">
        <f t="shared" si="0"/>
        <v>16</v>
      </c>
    </row>
    <row r="12" spans="1:9" ht="20.45" customHeight="1">
      <c r="A12" s="3" t="s">
        <v>12</v>
      </c>
      <c r="B12" s="45">
        <f>'B-5'!X2</f>
        <v>9</v>
      </c>
      <c r="C12" s="45">
        <f>'B-5'!Z2</f>
        <v>2</v>
      </c>
      <c r="D12" s="45">
        <f>'B-5'!AA2</f>
        <v>1</v>
      </c>
      <c r="E12" s="45">
        <f>'B-5'!AB2</f>
        <v>0</v>
      </c>
      <c r="F12" s="45">
        <f>'B-5'!AC2</f>
        <v>1</v>
      </c>
      <c r="G12" s="45">
        <f>'B-5'!AD2</f>
        <v>1</v>
      </c>
      <c r="H12" s="45">
        <f>'B-5'!AE2</f>
        <v>0</v>
      </c>
      <c r="I12" s="46">
        <f t="shared" si="0"/>
        <v>14</v>
      </c>
    </row>
    <row r="13" spans="1:9" ht="20.45" customHeight="1">
      <c r="A13" s="2" t="s">
        <v>13</v>
      </c>
      <c r="B13" s="49" t="str">
        <f>'G11'!X2</f>
        <v/>
      </c>
      <c r="C13" s="49" t="str">
        <f>'G11'!Z2</f>
        <v/>
      </c>
      <c r="D13" s="49" t="str">
        <f>'G11'!AA2</f>
        <v/>
      </c>
      <c r="E13" s="49" t="str">
        <f>'G11'!AB2</f>
        <v/>
      </c>
      <c r="F13" s="49" t="str">
        <f>'G11'!AC2</f>
        <v/>
      </c>
      <c r="G13" s="49" t="str">
        <f>'G11'!AD2</f>
        <v/>
      </c>
      <c r="H13" s="49" t="str">
        <f>'G11'!AE2</f>
        <v/>
      </c>
      <c r="I13" s="50" t="str">
        <f t="shared" si="0"/>
        <v/>
      </c>
    </row>
    <row r="14" spans="1:9" ht="20.45" customHeight="1">
      <c r="A14" s="3" t="s">
        <v>14</v>
      </c>
      <c r="B14" s="41" t="str">
        <f>'G12'!X2</f>
        <v/>
      </c>
      <c r="C14" s="41" t="str">
        <f>'G12'!Z2</f>
        <v/>
      </c>
      <c r="D14" s="41" t="str">
        <f>'G12'!AA2</f>
        <v/>
      </c>
      <c r="E14" s="41" t="str">
        <f>'G12'!AB2</f>
        <v/>
      </c>
      <c r="F14" s="41" t="str">
        <f>'G12'!AC2</f>
        <v/>
      </c>
      <c r="G14" s="41" t="str">
        <f>'G12'!AD2</f>
        <v/>
      </c>
      <c r="H14" s="41" t="str">
        <f>'G12'!AE2</f>
        <v/>
      </c>
      <c r="I14" s="42" t="str">
        <f t="shared" si="0"/>
        <v/>
      </c>
    </row>
    <row r="15" spans="1:9" ht="20.45" customHeight="1">
      <c r="A15" s="2" t="s">
        <v>15</v>
      </c>
      <c r="B15" s="49" t="str">
        <f>'G13'!X2</f>
        <v/>
      </c>
      <c r="C15" s="49" t="str">
        <f>'G13'!Z2</f>
        <v/>
      </c>
      <c r="D15" s="49" t="str">
        <f>'G13'!AA2</f>
        <v/>
      </c>
      <c r="E15" s="49" t="str">
        <f>'G13'!AB2</f>
        <v/>
      </c>
      <c r="F15" s="49" t="str">
        <f>'G13'!AC2</f>
        <v/>
      </c>
      <c r="G15" s="49" t="str">
        <f>'G13'!AD2</f>
        <v/>
      </c>
      <c r="H15" s="49" t="str">
        <f>'G13'!AE2</f>
        <v/>
      </c>
      <c r="I15" s="50" t="str">
        <f t="shared" si="0"/>
        <v/>
      </c>
    </row>
    <row r="16" spans="1:9" ht="20.45" customHeight="1">
      <c r="A16" s="3" t="s">
        <v>16</v>
      </c>
      <c r="B16" s="41" t="str">
        <f>'G14'!X2</f>
        <v/>
      </c>
      <c r="C16" s="41" t="str">
        <f>'G14'!Z2</f>
        <v/>
      </c>
      <c r="D16" s="41" t="str">
        <f>'G14'!AA2</f>
        <v/>
      </c>
      <c r="E16" s="41" t="str">
        <f>'G14'!AB2</f>
        <v/>
      </c>
      <c r="F16" s="41" t="str">
        <f>'G14'!AC2</f>
        <v/>
      </c>
      <c r="G16" s="41" t="str">
        <f>'G14'!AD2</f>
        <v/>
      </c>
      <c r="H16" s="41" t="str">
        <f>'G14'!AE2</f>
        <v/>
      </c>
      <c r="I16" s="42" t="str">
        <f t="shared" si="0"/>
        <v/>
      </c>
    </row>
    <row r="17" spans="1:9" ht="20.45" customHeight="1">
      <c r="A17" s="2" t="s">
        <v>17</v>
      </c>
      <c r="B17" s="49" t="str">
        <f>'G15'!X2</f>
        <v/>
      </c>
      <c r="C17" s="49" t="str">
        <f>'G15'!Z2</f>
        <v/>
      </c>
      <c r="D17" s="49" t="str">
        <f>'G15'!AA2</f>
        <v/>
      </c>
      <c r="E17" s="49" t="str">
        <f>'G15'!AB2</f>
        <v/>
      </c>
      <c r="F17" s="49" t="str">
        <f>'G15'!AC2</f>
        <v/>
      </c>
      <c r="G17" s="49" t="str">
        <f>'G15'!AD2</f>
        <v/>
      </c>
      <c r="H17" s="49" t="str">
        <f>'G15'!AE2</f>
        <v/>
      </c>
      <c r="I17" s="50" t="str">
        <f t="shared" si="0"/>
        <v/>
      </c>
    </row>
    <row r="18" spans="1:9" ht="20.45" customHeight="1">
      <c r="A18" s="51" t="s">
        <v>59</v>
      </c>
      <c r="B18" s="52">
        <f t="shared" ref="B18:H18" si="1">SUM(B3:B17)</f>
        <v>84</v>
      </c>
      <c r="C18" s="52">
        <f t="shared" si="1"/>
        <v>23</v>
      </c>
      <c r="D18" s="52">
        <f t="shared" si="1"/>
        <v>8</v>
      </c>
      <c r="E18" s="52">
        <f t="shared" si="1"/>
        <v>7</v>
      </c>
      <c r="F18" s="52">
        <f t="shared" si="1"/>
        <v>6</v>
      </c>
      <c r="G18" s="52">
        <f t="shared" si="1"/>
        <v>4</v>
      </c>
      <c r="H18" s="52">
        <f t="shared" si="1"/>
        <v>7</v>
      </c>
      <c r="I18" s="46">
        <f t="shared" si="0"/>
        <v>139</v>
      </c>
    </row>
    <row r="19" spans="1:9" ht="20.45" customHeight="1">
      <c r="A19" s="53" t="s">
        <v>60</v>
      </c>
      <c r="B19" s="54">
        <f>11*COUNTIF($I$3:$I$17,"&gt;0")</f>
        <v>110</v>
      </c>
      <c r="C19" s="54">
        <f>4*COUNTIF($I$3:$I$17,"&gt;0")</f>
        <v>40</v>
      </c>
      <c r="D19" s="54">
        <f t="shared" ref="D19:H19" si="2">1*COUNTIF($I$3:$I$17,"&gt;0")</f>
        <v>10</v>
      </c>
      <c r="E19" s="54">
        <f t="shared" si="2"/>
        <v>10</v>
      </c>
      <c r="F19" s="54">
        <f t="shared" si="2"/>
        <v>10</v>
      </c>
      <c r="G19" s="54">
        <f t="shared" si="2"/>
        <v>10</v>
      </c>
      <c r="H19" s="54">
        <f t="shared" si="2"/>
        <v>10</v>
      </c>
      <c r="I19" s="44">
        <f t="shared" si="0"/>
        <v>200</v>
      </c>
    </row>
    <row r="20" spans="1:9" ht="20.45" customHeight="1">
      <c r="A20" s="51" t="s">
        <v>61</v>
      </c>
      <c r="B20" s="55">
        <f t="shared" ref="B20:I20" si="3">IF($I$19="","",B18/($I$19/20))</f>
        <v>8.4</v>
      </c>
      <c r="C20" s="55">
        <f t="shared" si="3"/>
        <v>2.2999999999999998</v>
      </c>
      <c r="D20" s="55">
        <f t="shared" si="3"/>
        <v>0.8</v>
      </c>
      <c r="E20" s="55">
        <f t="shared" si="3"/>
        <v>0.7</v>
      </c>
      <c r="F20" s="55">
        <f t="shared" si="3"/>
        <v>0.6</v>
      </c>
      <c r="G20" s="55">
        <f t="shared" si="3"/>
        <v>0.4</v>
      </c>
      <c r="H20" s="55">
        <f t="shared" si="3"/>
        <v>0.7</v>
      </c>
      <c r="I20" s="55">
        <f t="shared" si="3"/>
        <v>13.9</v>
      </c>
    </row>
    <row r="21" spans="1:9" ht="20.45" customHeight="1">
      <c r="A21" s="53" t="s">
        <v>62</v>
      </c>
      <c r="B21" s="56">
        <f t="shared" ref="B21:I21" si="4">IFERROR(B18/B19,"")</f>
        <v>0.76363636363636367</v>
      </c>
      <c r="C21" s="56">
        <f t="shared" si="4"/>
        <v>0.57499999999999996</v>
      </c>
      <c r="D21" s="56">
        <f t="shared" si="4"/>
        <v>0.8</v>
      </c>
      <c r="E21" s="56">
        <f t="shared" si="4"/>
        <v>0.7</v>
      </c>
      <c r="F21" s="56">
        <f t="shared" si="4"/>
        <v>0.6</v>
      </c>
      <c r="G21" s="56">
        <f t="shared" si="4"/>
        <v>0.4</v>
      </c>
      <c r="H21" s="56">
        <f t="shared" si="4"/>
        <v>0.7</v>
      </c>
      <c r="I21" s="56">
        <f t="shared" si="4"/>
        <v>0.69499999999999995</v>
      </c>
    </row>
  </sheetData>
  <mergeCells count="1">
    <mergeCell ref="A1:I1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9"/>
  <sheetViews>
    <sheetView showGridLines="0" workbookViewId="0">
      <selection activeCell="A20" sqref="A20:XFD20"/>
    </sheetView>
  </sheetViews>
  <sheetFormatPr defaultColWidth="16.28515625" defaultRowHeight="18" customHeight="1"/>
  <cols>
    <col min="1" max="1" width="16.28515625" style="57" customWidth="1"/>
    <col min="2" max="2" width="6.28515625" style="57" customWidth="1"/>
    <col min="3" max="3" width="5.7109375" style="57" customWidth="1"/>
    <col min="4" max="4" width="6.42578125" style="57" customWidth="1"/>
    <col min="5" max="5" width="5.5703125" style="57" customWidth="1"/>
    <col min="6" max="6" width="6.140625" style="57" customWidth="1"/>
    <col min="7" max="7" width="7" style="57" customWidth="1"/>
    <col min="8" max="8" width="5.42578125" style="57" customWidth="1"/>
    <col min="9" max="9" width="5.7109375" style="57" customWidth="1"/>
    <col min="10" max="11" width="8.140625" style="57" customWidth="1"/>
    <col min="12" max="255" width="16.28515625" style="57" customWidth="1"/>
  </cols>
  <sheetData>
    <row r="1" spans="1:11" ht="27.95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32.450000000000003" customHeight="1">
      <c r="A2" s="3" t="s">
        <v>63</v>
      </c>
      <c r="B2" s="59" t="s">
        <v>51</v>
      </c>
      <c r="C2" s="60" t="s">
        <v>52</v>
      </c>
      <c r="D2" s="61" t="s">
        <v>53</v>
      </c>
      <c r="E2" s="62" t="s">
        <v>54</v>
      </c>
      <c r="F2" s="63" t="s">
        <v>55</v>
      </c>
      <c r="G2" s="64" t="s">
        <v>56</v>
      </c>
      <c r="H2" s="65" t="s">
        <v>57</v>
      </c>
      <c r="I2" s="42" t="s">
        <v>58</v>
      </c>
      <c r="J2" s="42" t="s">
        <v>64</v>
      </c>
      <c r="K2" s="42" t="s">
        <v>61</v>
      </c>
    </row>
    <row r="3" spans="1:11" ht="20.45" customHeight="1">
      <c r="A3" s="66" t="s">
        <v>18</v>
      </c>
      <c r="B3" s="48">
        <f>IF($J$3=0,"",(SUMIFS('A-1'!X4:X8,'A-1'!$A$4:$A$8,$A$3)+SUMIFS('A-1'!X13:X17,'A-1'!$A$13:$A$17,$A$3)+SUMIFS('B-1'!X4:X8,'B-1'!$A$4:$A$8,$A$3)+SUMIFS('B-1'!X13:X17,'B-1'!$A$13:$A$17,$A$3)+(SUMIFS('A-2'!X4:X8,'A-2'!$A$4:$A$8,$A$3)+SUMIFS('A-2'!X13:X17,'A-2'!$A$13:$A$17,$A$3)+SUMIFS('B-2'!X4:X8,'B-2'!$A$4:$A$8,$A$3)+SUMIFS('B-2'!X13:X17,'B-2'!$A$13:$A$17,$A$3)+(SUMIFS('A-3'!X4:X8,'A-3'!$A$4:$A$8,$A$3)+SUMIFS('A-3'!X13:X17,'A-3'!$A$13:$A$17,$A$3)+SUMIFS('B-3'!X4:X8,'B-3'!$A$4:$A$8,$A$3)+SUMIFS('B-3'!X13:X17,'B-3'!$A$13:$A$17,$A$3)+(SUMIFS('A-4'!X4:X8,'A-4'!$A$4:$A$8,$A$3)+SUMIFS('A-4'!X13:X17,'A-4'!$A$13:$A$17,$A$3)+SUMIFS('B-4'!X4:X8,'B-4'!$A$4:$A$8,$A$3)+SUMIFS('B-4'!X13:X17,'B-4'!$A$13:$A$17,$A$3)+(SUMIFS('A-5'!X4:X8,'A-5'!$A$4:$A$8,$A$3)+SUMIFS('A-5'!X13:X17,'A-5'!$A$13:$A$17,$A$3)+SUMIFS('B-5'!X4:X8,'B-5'!$A$4:$A$8,$A$3)+SUMIFS('B-5'!X13:X17,'B-5'!$A$13:$A$17,$A$3)+(SUMIFS('G11'!X4:X8,'G11'!$A$4:$A$8,$A$3)+SUMIFS('G11'!X13:X17,'G11'!$A$13:$A$17,$A$3)+SUMIFS('G12'!X4:X8,'G12'!$A$4:$A$8,$A$3)+SUMIFS('G12'!X13:X17,'G12'!$A$13:$A$17,$A$3)+(SUMIFS('G13'!X4:X8,'G13'!$A$4:$A$8,$A$3)+SUMIFS('G13'!X13:X17,'G13'!$A$13:$A$17,$A$3)+SUMIFS('G14'!X4:X8,'G14'!$A$4:$A$8,$A$3)+SUMIFS('G14'!X13:X17,'G14'!$A$13:$A$17,$A$3)+SUMIFS('G15'!X4:X8,'G15'!$A$4:$A$8,$A$3)+SUMIFS('G15'!X13:X17,'G15'!$A$13:$A$17,$A$3))))))))/20)</f>
        <v>2</v>
      </c>
      <c r="C3" s="48">
        <f>IF($J$3=0,"",(SUMIFS('A-1'!Y4:Y8,'A-1'!$A$4:$A$8,$A$3)+SUMIFS('A-1'!Y13:Y17,'A-1'!$A$13:$A$17,$A$3)+SUMIFS('B-1'!Y4:Y8,'B-1'!$A$4:$A$8,$A$3)+SUMIFS('B-1'!Y13:Y17,'B-1'!$A$13:$A$17,$A$3)+(SUMIFS('A-2'!Y4:Y8,'A-2'!$A$4:$A$8,$A$3)+SUMIFS('A-2'!Y13:Y17,'A-2'!$A$13:$A$17,$A$3)+SUMIFS('B-2'!Z4:Z8,'B-2'!$A$4:$A$8,$A$3)+SUMIFS('B-2'!Z13:Z17,'B-2'!$A$13:$A$17,$A$3)+(SUMIFS('A-3'!Y4:Y8,'A-3'!$A$4:$A$8,$A$3)+SUMIFS('A-3'!Y13:Y17,'A-3'!$A$13:$A$17,$A$3)+SUMIFS('B-3'!Z4:Z8,'B-3'!$A$4:$A$8,$A$3)+SUMIFS('B-3'!Z13:Z17,'B-3'!$A$13:$A$17,$A$3)+(SUMIFS('A-4'!Z4:Z8,'A-4'!$A$4:$A$8,$A$3)+SUMIFS('A-4'!Z13:Z17,'A-4'!$A$13:$A$17,$A$3)+SUMIFS('B-4'!Z4:Z8,'B-4'!$A$4:$A$8,$A$3)+SUMIFS('B-4'!Z13:Z17,'B-4'!$A$13:$A$17,$A$3)+(SUMIFS('A-5'!Z4:Z8,'A-5'!$A$4:$A$8,$A$3)+SUMIFS('A-5'!Z13:Z17,'A-5'!$A$13:$A$17,$A$3)+SUMIFS('B-5'!Z4:Z8,'B-5'!$A$4:$A$8,$A$3)+SUMIFS('B-5'!Z13:Z17,'B-5'!$A$13:$A$17,$A$3)+(SUMIFS('G11'!Z4:Z8,'G11'!$A$4:$A$8,$A$3)+SUMIFS('G11'!Z13:Z17,'G11'!$A$13:$A$17,$A$3)+SUMIFS('G12'!Z4:Z8,'G12'!$A$4:$A$8,$A$3)+SUMIFS('G12'!Z13:Z17,'G12'!$A$13:$A$17,$A$3)+(SUMIFS('G13'!Z4:Z8,'G13'!$A$4:$A$8,$A$3)+SUMIFS('G13'!Z13:Z17,'G13'!$A$13:$A$17,$A$3)+SUMIFS('G14'!Z4:Z8,'G14'!$A$4:$A$8,$A$3)+SUMIFS('G14'!Z13:Z17,'G14'!$A$13:$A$17,$A$3)+SUMIFS('G15'!Z4:Z8,'G15'!$A$4:$A$8,$A$3)+SUMIFS('G15'!Z13:Z17,'G15'!$A$13:$A$17,$A$3))))))))/20)</f>
        <v>0</v>
      </c>
      <c r="D3" s="48">
        <f>IF($J$3=0,"",(SUMIFS('A-1'!Z4:Z8,'A-1'!$A$4:$A$8,$A$3)+SUMIFS('A-1'!Z13:Z17,'A-1'!$A$13:$A$17,$A$3)+SUMIFS('B-1'!Z4:Z8,'B-1'!$A$4:$A$8,$A$3)+SUMIFS('B-1'!Z13:Z17,'B-1'!$A$13:$A$17,$A$3)+(SUMIFS('A-2'!Z4:Z8,'A-2'!$A$4:$A$8,$A$3)+SUMIFS('A-2'!Z13:Z17,'A-2'!$A$13:$A$17,$A$3)+SUMIFS('B-2'!AA4:AA8,'B-2'!$A$4:$A$8,$A$3)+SUMIFS('B-2'!AA13:AA17,'B-2'!$A$13:$A$17,$A$3)+(SUMIFS('A-3'!Z4:Z8,'A-3'!$A$4:$A$8,$A$3)+SUMIFS('A-3'!Z13:Z17,'A-3'!$A$13:$A$17,$A$3)+SUMIFS('B-3'!AA4:AA8,'B-3'!$A$4:$A$8,$A$3)+SUMIFS('B-3'!AA13:AA17,'B-3'!$A$13:$A$17,$A$3)+(SUMIFS('A-4'!AA4:AA8,'A-4'!$A$4:$A$8,$A$3)+SUMIFS('A-4'!AA13:AA17,'A-4'!$A$13:$A$17,$A$3)+SUMIFS('B-4'!AA4:AA8,'B-4'!$A$4:$A$8,$A$3)+SUMIFS('B-4'!AA13:AA17,'B-4'!$A$13:$A$17,$A$3)+(SUMIFS('A-5'!AA4:AA8,'A-5'!$A$4:$A$8,$A$3)+SUMIFS('A-5'!AA13:AA17,'A-5'!$A$13:$A$17,$A$3)+SUMIFS('B-5'!AA4:AA8,'B-5'!$A$4:$A$8,$A$3)+SUMIFS('B-5'!AA13:AA17,'B-5'!$A$13:$A$17,$A$3)+(SUMIFS('G11'!AA4:AA8,'G11'!$A$4:$A$8,$A$3)+SUMIFS('G11'!AA13:AA17,'G11'!$A$13:$A$17,$A$3)+SUMIFS('G12'!AA4:AA8,'G12'!$A$4:$A$8,$A$3)+SUMIFS('G12'!AA13:AA17,'G12'!$A$13:$A$17,$A$3)+(SUMIFS('G13'!AA4:AA8,'G13'!$A$4:$A$8,$A$3)+SUMIFS('G13'!AA13:AA17,'G13'!$A$13:$A$17,$A$3)+SUMIFS('G14'!AA4:AA8,'G14'!$A$4:$A$8,$A$3)+SUMIFS('G14'!AA13:AA17,'G14'!$A$13:$A$17,$A$3)+SUMIFS('G15'!AA4:AA8,'G15'!$A$4:$A$8,$A$3)+SUMIFS('G15'!AA13:AA17,'G15'!$A$13:$A$17,$A$3))))))))/20)</f>
        <v>0</v>
      </c>
      <c r="E3" s="48">
        <f>IF($J$3=0,"",(SUMIFS('A-1'!AA4:AA8,'A-1'!$A$4:$A$8,$A$3)+SUMIFS('A-1'!AA13:AA17,'A-1'!$A$13:$A$17,$A$3)+SUMIFS('B-1'!AA4:AA8,'B-1'!$A$4:$A$8,$A$3)+SUMIFS('B-1'!AA13:AA17,'B-1'!$A$13:$A$17,$A$3)+(SUMIFS('A-2'!AA4:AA8,'A-2'!$A$4:$A$8,$A$3)+SUMIFS('A-2'!AA13:AA17,'A-2'!$A$13:$A$17,$A$3)+SUMIFS('B-2'!AB4:AB8,'B-2'!$A$4:$A$8,$A$3)+SUMIFS('B-2'!AB13:AB17,'B-2'!$A$13:$A$17,$A$3)+(SUMIFS('A-3'!AA4:AA8,'A-3'!$A$4:$A$8,$A$3)+SUMIFS('A-3'!AA13:AA17,'A-3'!$A$13:$A$17,$A$3)+SUMIFS('B-3'!AB4:AB8,'B-3'!$A$4:$A$8,$A$3)+SUMIFS('B-3'!AB13:AB17,'B-3'!$A$13:$A$17,$A$3)+(SUMIFS('A-4'!AB4:AB8,'A-4'!$A$4:$A$8,$A$3)+SUMIFS('A-4'!AB13:AB17,'A-4'!$A$13:$A$17,$A$3)+SUMIFS('B-4'!AB4:AB8,'B-4'!$A$4:$A$8,$A$3)+SUMIFS('B-4'!AB13:AB17,'B-4'!$A$13:$A$17,$A$3)+(SUMIFS('A-5'!AB4:AB8,'A-5'!$A$4:$A$8,$A$3)+SUMIFS('A-5'!AB13:AB17,'A-5'!$A$13:$A$17,$A$3)+SUMIFS('B-5'!AB4:AB8,'B-5'!$A$4:$A$8,$A$3)+SUMIFS('B-5'!AB13:AB17,'B-5'!$A$13:$A$17,$A$3)+(SUMIFS('G11'!AB4:AB8,'G11'!$A$4:$A$8,$A$3)+SUMIFS('G11'!AB13:AB17,'G11'!$A$13:$A$17,$A$3)+SUMIFS('G12'!AB4:AB8,'G12'!$A$4:$A$8,$A$3)+SUMIFS('G12'!AB13:AB17,'G12'!$A$13:$A$17,$A$3)+(SUMIFS('G13'!AB4:AB8,'G13'!$A$4:$A$8,$A$3)+SUMIFS('G13'!AB13:AB17,'G13'!$A$13:$A$17,$A$3)+SUMIFS('G14'!AB4:AB8,'G14'!$A$4:$A$8,$A$3)+SUMIFS('G14'!AB13:AB17,'G14'!$A$13:$A$17,$A$3)+SUMIFS('G15'!AB4:AB8,'G15'!$A$4:$A$8,$A$3)+SUMIFS('G15'!AB13:AB17,'G15'!$A$13:$A$17,$A$3))))))))/20)</f>
        <v>0</v>
      </c>
      <c r="F3" s="48">
        <f>IF($J$3=0,"",(SUMIFS('A-1'!AB4:AB8,'A-1'!$A$4:$A$8,$A$3)+SUMIFS('A-1'!AB13:AB17,'A-1'!$A$13:$A$17,$A$3)+SUMIFS('B-1'!AB4:AB8,'B-1'!$A$4:$A$8,$A$3)+SUMIFS('B-1'!AB13:AB17,'B-1'!$A$13:$A$17,$A$3)+(SUMIFS('A-2'!AB4:AB8,'A-2'!$A$4:$A$8,$A$3)+SUMIFS('A-2'!AB13:AB17,'A-2'!$A$13:$A$17,$A$3)+SUMIFS('B-2'!AC4:AC8,'B-2'!$A$4:$A$8,$A$3)+SUMIFS('B-2'!AC13:AC17,'B-2'!$A$13:$A$17,$A$3)+(SUMIFS('A-3'!AB4:AB8,'A-3'!$A$4:$A$8,$A$3)+SUMIFS('A-3'!AB13:AB17,'A-3'!$A$13:$A$17,$A$3)+SUMIFS('B-3'!AC4:AC8,'B-3'!$A$4:$A$8,$A$3)+SUMIFS('B-3'!AC13:AC17,'B-3'!$A$13:$A$17,$A$3)+(SUMIFS('A-4'!AC4:AC8,'A-4'!$A$4:$A$8,$A$3)+SUMIFS('A-4'!AC13:AC17,'A-4'!$A$13:$A$17,$A$3)+SUMIFS('B-4'!AC4:AC8,'B-4'!$A$4:$A$8,$A$3)+SUMIFS('B-4'!AC13:AC17,'B-4'!$A$13:$A$17,$A$3)+(SUMIFS('A-5'!AC4:AC8,'A-5'!$A$4:$A$8,$A$3)+SUMIFS('A-5'!AC13:AC17,'A-5'!$A$13:$A$17,$A$3)+SUMIFS('B-5'!AC4:AC8,'B-5'!$A$4:$A$8,$A$3)+SUMIFS('B-5'!AC13:AC17,'B-5'!$A$13:$A$17,$A$3)+(SUMIFS('G11'!AC4:AC8,'G11'!$A$4:$A$8,$A$3)+SUMIFS('G11'!AC13:AC17,'G11'!$A$13:$A$17,$A$3)+SUMIFS('G12'!AC4:AC8,'G12'!$A$4:$A$8,$A$3)+SUMIFS('G12'!AC13:AC17,'G12'!$A$13:$A$17,$A$3)+(SUMIFS('G13'!AC4:AC8,'G13'!$A$4:$A$8,$A$3)+SUMIFS('G13'!AC13:AC17,'G13'!$A$13:$A$17,$A$3)+SUMIFS('G14'!AC4:AC8,'G14'!$A$4:$A$8,$A$3)+SUMIFS('G14'!AC13:AC17,'G14'!$A$13:$A$17,$A$3)+SUMIFS('G15'!AC4:AC8,'G15'!$A$4:$A$8,$A$3)+SUMIFS('G15'!AC13:AC17,'G15'!$A$13:$A$17,$A$3))))))))/20)</f>
        <v>0</v>
      </c>
      <c r="G3" s="48">
        <f>IF($J$3=0,"",(SUMIFS('A-1'!AC4:AC8,'A-1'!$A$4:$A$8,$A$3)+SUMIFS('A-1'!AC13:AC17,'A-1'!$A$13:$A$17,$A$3)+SUMIFS('B-1'!AC4:AC8,'B-1'!$A$4:$A$8,$A$3)+SUMIFS('B-1'!AC13:AC17,'B-1'!$A$13:$A$17,$A$3)+(SUMIFS('A-2'!AC4:AC8,'A-2'!$A$4:$A$8,$A$3)+SUMIFS('A-2'!AC13:AC17,'A-2'!$A$13:$A$17,$A$3)+SUMIFS('B-2'!AD4:AD8,'B-2'!$A$4:$A$8,$A$3)+SUMIFS('B-2'!AD13:AD17,'B-2'!$A$13:$A$17,$A$3)+(SUMIFS('A-3'!AC4:AC8,'A-3'!$A$4:$A$8,$A$3)+SUMIFS('A-3'!AC13:AC17,'A-3'!$A$13:$A$17,$A$3)+SUMIFS('B-3'!AD4:AD8,'B-3'!$A$4:$A$8,$A$3)+SUMIFS('B-3'!AD13:AD17,'B-3'!$A$13:$A$17,$A$3)+(SUMIFS('A-4'!AD4:AD8,'A-4'!$A$4:$A$8,$A$3)+SUMIFS('A-4'!AD13:AD17,'A-4'!$A$13:$A$17,$A$3)+SUMIFS('B-4'!AD4:AD8,'B-4'!$A$4:$A$8,$A$3)+SUMIFS('B-4'!AD13:AD17,'B-4'!$A$13:$A$17,$A$3)+(SUMIFS('A-5'!AD4:AD8,'A-5'!$A$4:$A$8,$A$3)+SUMIFS('A-5'!AD13:AD17,'A-5'!$A$13:$A$17,$A$3)+SUMIFS('B-5'!AD4:AD8,'B-5'!$A$4:$A$8,$A$3)+SUMIFS('B-5'!AD13:AD17,'B-5'!$A$13:$A$17,$A$3)+(SUMIFS('G11'!AD4:AD8,'G11'!$A$4:$A$8,$A$3)+SUMIFS('G11'!AD13:AD17,'G11'!$A$13:$A$17,$A$3)+SUMIFS('G12'!AD4:AD8,'G12'!$A$4:$A$8,$A$3)+SUMIFS('G12'!AD13:AD17,'G12'!$A$13:$A$17,$A$3)+(SUMIFS('G13'!AD4:AD8,'G13'!$A$4:$A$8,$A$3)+SUMIFS('G13'!AD13:AD17,'G13'!$A$13:$A$17,$A$3)+SUMIFS('G14'!AD4:AD8,'G14'!$A$4:$A$8,$A$3)+SUMIFS('G14'!AD13:AD17,'G14'!$A$13:$A$17,$A$3)+SUMIFS('G15'!AD4:AD8,'G15'!$A$4:$A$8,$A$3)+SUMIFS('G15'!AD13:AD17,'G15'!$A$13:$A$17,$A$3))))))))/20)</f>
        <v>0</v>
      </c>
      <c r="H3" s="48">
        <f>IF($J$3=0,"",(SUMIFS('A-1'!AD4:AD8,'A-1'!$A$4:$A$8,$A$3)+SUMIFS('A-1'!AD13:AD17,'A-1'!$A$13:$A$17,$A$3)+SUMIFS('B-1'!AD4:AD8,'B-1'!$A$4:$A$8,$A$3)+SUMIFS('B-1'!AD13:AD17,'B-1'!$A$13:$A$17,$A$3)+(SUMIFS('A-2'!AD4:AD8,'A-2'!$A$4:$A$8,$A$3)+SUMIFS('A-2'!AD13:AD17,'A-2'!$A$13:$A$17,$A$3)+SUMIFS('B-2'!AE4:AE8,'B-2'!$A$4:$A$8,$A$3)+SUMIFS('B-2'!AE13:AE17,'B-2'!$A$13:$A$17,$A$3)+(SUMIFS('A-3'!AD4:AD8,'A-3'!$A$4:$A$8,$A$3)+SUMIFS('A-3'!AD13:AD17,'A-3'!$A$13:$A$17,$A$3)+SUMIFS('B-3'!AE4:AE8,'B-3'!$A$4:$A$8,$A$3)+SUMIFS('B-3'!AE13:AE17,'B-3'!$A$13:$A$17,$A$3)+(SUMIFS('A-4'!AE4:AE8,'A-4'!$A$4:$A$8,$A$3)+SUMIFS('A-4'!AE13:AE17,'A-4'!$A$13:$A$17,$A$3)+SUMIFS('B-4'!AE4:AE8,'B-4'!$A$4:$A$8,$A$3)+SUMIFS('B-4'!AE13:AE17,'B-4'!$A$13:$A$17,$A$3)+(SUMIFS('A-5'!AE4:AE8,'A-5'!$A$4:$A$8,$A$3)+SUMIFS('A-5'!AE13:AE17,'A-5'!$A$13:$A$17,$A$3)+SUMIFS('B-5'!AE4:AE8,'B-5'!$A$4:$A$8,$A$3)+SUMIFS('B-5'!AE13:AE17,'B-5'!$A$13:$A$17,$A$3)+(SUMIFS('G11'!AE4:AE8,'G11'!$A$4:$A$8,$A$3)+SUMIFS('G11'!AE13:AE17,'G11'!$A$13:$A$17,$A$3)+SUMIFS('G12'!AE4:AE8,'G12'!$A$4:$A$8,$A$3)+SUMIFS('G12'!AE13:AE17,'G12'!$A$13:$A$17,$A$3)+(SUMIFS('G13'!AE4:AE8,'G13'!$A$4:$A$8,$A$3)+SUMIFS('G13'!AE13:AE17,'G13'!$A$13:$A$17,$A$3)+SUMIFS('G14'!AE4:AE8,'G14'!$A$4:$A$8,$A$3)+SUMIFS('G14'!AE13:AE17,'G14'!$A$13:$A$17,$A$3)+SUMIFS('G15'!AE4:AE8,'G15'!$A$4:$A$8,$A$3)+SUMIFS('G15'!AE13:AE17,'G15'!$A$13:$A$17,$A$3))))))))/20)</f>
        <v>0</v>
      </c>
      <c r="I3" s="44">
        <f t="shared" ref="I3:I17" si="0">IF(J3=0,"",SUM(B3:H3))</f>
        <v>2</v>
      </c>
      <c r="J3" s="44">
        <f>COUNTIFS('A-1'!$A$4:$A$8,A3)+COUNTIFS('A-1'!$A$13:$A$17,A3)+COUNTIFS('B-1'!$A$13:$A$17,A3)+COUNTIFS('B-1'!$A$4:$A$8,A3)+COUNTIFS('A-2'!$A$4:$A$8,A3)+COUNTIFS('A-2'!$A$13:$A$17,A3)+COUNTIFS('B-2'!$A$4:$A$8,A3)+COUNTIFS('B-2'!$A$13:$A$17,A3)+COUNTIFS('A-3'!$A$13:$A$17,A3)+COUNTIFS('A-3'!$A$4:$A$8,A3)+COUNTIFS('B-3'!$A$4:$A$8,A3)+COUNTIFS('B-3'!$A$13:$A$17,A3)+COUNTIFS('A-4'!$A$4:$A$8,A3)+COUNTIFS('A-4'!$A$13:$A$17,A3)+COUNTIFS('B-4'!$A$13:$A$17,A3)+COUNTIFS('B-4'!$A$4:$A$8,A3)+COUNTIFS('A-5'!$A$4:$A$8,A3)+COUNTIFS('A-5'!$A$13:$A$17,A3)+COUNTIFS('B-5'!$A$4:$A$8,A3)+COUNTIFS('B-5'!$A$13:$A$17,A3)+COUNTIFS('G11'!$A$13:$A$17,A3)+COUNTIFS('G11'!$A$4:$A$8,A3)+COUNTIFS('G12'!$A$4:$A$8,A3)+COUNTIFS('G12'!$A$13:$A$17,A3)+COUNTIFS('G13'!$A$4:$A$8,A3)+COUNTIFS('G13'!$A$13:$A$17,A3)+COUNTIFS('G14'!$A$13:$A$17,A3)+COUNTIFS('G14'!$A$4:$A$8,A3)+COUNTIFS('G15'!$A$4:$A$8,A3)+COUNTIFS('G15'!$A$13:$A$17,A3)</f>
        <v>5</v>
      </c>
      <c r="K3" s="67">
        <f t="shared" ref="K3:K17" si="1">IF(J3=0,"",I3/J3)</f>
        <v>0.4</v>
      </c>
    </row>
    <row r="4" spans="1:11" ht="20.45" customHeight="1">
      <c r="A4" s="66" t="s">
        <v>19</v>
      </c>
      <c r="B4" s="47">
        <f>IF($J$4=0,"",(SUMIFS('A-1'!X4:X8,'A-1'!$A$4:$A$8,$A$4)+SUMIFS('A-1'!X13:X17,'A-1'!$A$13:$A$17,$A$4)+SUMIFS('B-1'!X4:X8,'B-1'!$A$4:$A$8,$A$4)+SUMIFS('B-1'!X13:X17,'B-1'!$A$13:$A$17,$A$4)+(SUMIFS('A-2'!X4:X8,'A-2'!$A$4:$A$8,$A$4)+SUMIFS('A-2'!X13:X17,'A-2'!$A$13:$A$17,$A$4)+SUMIFS('B-2'!X4:X8,'B-2'!$A$4:$A$8,$A$4)+SUMIFS('B-2'!X13:X17,'B-2'!$A$13:$A$17,$A$4)+(SUMIFS('A-3'!X4:X8,'A-3'!$A$4:$A$8,$A$4)+SUMIFS('A-3'!X13:X17,'A-3'!$A$13:$A$17,$A$4)+SUMIFS('B-3'!X4:X8,'B-3'!$A$4:$A$8,$A$4)+SUMIFS('B-3'!X13:X17,'B-3'!$A$13:$A$17,$A$4)+(SUMIFS('A-4'!X4:X8,'A-4'!$A$4:$A$8,$A$4)+SUMIFS('A-4'!X13:X17,'A-4'!$A$13:$A$17,$A$4)+SUMIFS('B-4'!X4:X8,'B-4'!$A$4:$A$8,$A$4)+SUMIFS('B-4'!X13:X17,'B-4'!$A$13:$A$17,$A$4)+(SUMIFS('A-5'!X4:X8,'A-5'!$A$4:$A$8,$A$4)+SUMIFS('A-5'!X13:X17,'A-5'!$A$13:$A$17,$A$4)+SUMIFS('B-5'!X4:X8,'B-5'!$A$4:$A$8,$A$4)+SUMIFS('B-5'!X13:X17,'B-5'!$A$13:$A$17,$A$4)+(SUMIFS('G11'!X4:X8,'G11'!$A$4:$A$8,$A$4)+SUMIFS('G11'!X13:X17,'G11'!$A$13:$A$17,$A$4)+SUMIFS('G12'!X4:X8,'G12'!$A$4:$A$8,$A$4)+SUMIFS('G12'!X13:X17,'G12'!$A$13:$A$17,$A$4)+(SUMIFS('G13'!X4:X8,'G13'!$A$4:$A$8,$A$4)+SUMIFS('G13'!X13:X17,'G13'!$A$13:$A$17,$A$4)+SUMIFS('G14'!X4:X8,'G14'!$A$4:$A$8,$A$4)+SUMIFS('G14'!X13:X17,'G14'!$A$13:$A$17,$A$4)+SUMIFS('G15'!X4:X8,'G15'!$A$4:$A$8,$A$4)+SUMIFS('G15'!X13:X17,'G15'!$A$13:$A$17,$A$4))))))))/20)</f>
        <v>13</v>
      </c>
      <c r="C4" s="47">
        <f>IF($J$4=0,"",(SUMIFS('A-1'!Y4:Y8,'A-1'!$A$4:$A$8,$A$4)+SUMIFS('A-1'!Y13:Y17,'A-1'!$A$13:$A$17,$A$4)+SUMIFS('B-1'!Y4:Y8,'B-1'!$A$4:$A$8,$A$4)+SUMIFS('B-1'!Y13:Y17,'B-1'!$A$13:$A$17,$A$4)+(SUMIFS('A-2'!Y4:Y8,'A-2'!$A$4:$A$8,$A$4)+SUMIFS('A-2'!Y13:Y17,'A-2'!$A$13:$A$17,$A$4)+SUMIFS('B-2'!Z4:Z8,'B-2'!$A$4:$A$8,$A$4)+SUMIFS('B-2'!Z13:Z17,'B-2'!$A$13:$A$17,$A$4)+(SUMIFS('A-3'!Y4:Y8,'A-3'!$A$4:$A$8,$A$4)+SUMIFS('A-3'!Y13:Y17,'A-3'!$A$13:$A$17,$A$4)+SUMIFS('B-3'!Z4:Z8,'B-3'!$A$4:$A$8,$A$4)+SUMIFS('B-3'!Z13:Z17,'B-3'!$A$13:$A$17,$A$4)+(SUMIFS('A-4'!Z4:Z8,'A-4'!$A$4:$A$8,$A$4)+SUMIFS('A-4'!Z13:Z17,'A-4'!$A$13:$A$17,$A$4)+SUMIFS('B-4'!Z4:Z8,'B-4'!$A$4:$A$8,$A$4)+SUMIFS('B-4'!Z13:Z17,'B-4'!$A$13:$A$17,$A$4)+(SUMIFS('A-5'!Z4:Z8,'A-5'!$A$4:$A$8,$A$4)+SUMIFS('A-5'!Z13:Z17,'A-5'!$A$13:$A$17,$A$4)+SUMIFS('B-5'!Z4:Z8,'B-5'!$A$4:$A$8,$A$4)+SUMIFS('B-5'!Z13:Z17,'B-5'!$A$13:$A$17,$A$4)+(SUMIFS('G11'!Z4:Z8,'G11'!$A$4:$A$8,$A$4)+SUMIFS('G11'!Z13:Z17,'G11'!$A$13:$A$17,$A$4)+SUMIFS('G12'!Z4:Z8,'G12'!$A$4:$A$8,$A$4)+SUMIFS('G12'!Z13:Z17,'G12'!$A$13:$A$17,$A$4)+(SUMIFS('G13'!Z4:Z8,'G13'!$A$4:$A$8,$A$4)+SUMIFS('G13'!Z13:Z17,'G13'!$A$13:$A$17,$A$4)+SUMIFS('G14'!Z4:Z8,'G14'!$A$4:$A$8,$A$4)+SUMIFS('G14'!Z13:Z17,'G14'!$A$13:$A$17,$A$4)+SUMIFS('G15'!Z4:Z8,'G15'!$A$4:$A$8,$A$4)+SUMIFS('G15'!Z13:Z17,'G15'!$A$13:$A$17,$A$4))))))))/20)</f>
        <v>3</v>
      </c>
      <c r="D4" s="47">
        <f>IF($J$4=0,"",(SUMIFS('A-1'!Z4:Z8,'A-1'!$A$4:$A$8,$A$4)+SUMIFS('A-1'!Z13:Z17,'A-1'!$A$13:$A$17,$A$4)+SUMIFS('B-1'!Z4:Z8,'B-1'!$A$4:$A$8,$A$4)+SUMIFS('B-1'!Z13:Z17,'B-1'!$A$13:$A$17,$A$4)+(SUMIFS('A-2'!Z4:Z8,'A-2'!$A$4:$A$8,$A$4)+SUMIFS('A-2'!Z13:Z17,'A-2'!$A$13:$A$17,$A$4)+SUMIFS('B-2'!AA4:AA8,'B-2'!$A$4:$A$8,$A$4)+SUMIFS('B-2'!AA13:AA17,'B-2'!$A$13:$A$17,$A$4)+(SUMIFS('A-3'!Z4:Z8,'A-3'!$A$4:$A$8,$A$4)+SUMIFS('A-3'!Z13:Z17,'A-3'!$A$13:$A$17,$A$4)+SUMIFS('B-3'!AA4:AA8,'B-3'!$A$4:$A$8,$A$4)+SUMIFS('B-3'!AA13:AA17,'B-3'!$A$13:$A$17,$A$4)+(SUMIFS('A-4'!AA4:AA8,'A-4'!$A$4:$A$8,$A$4)+SUMIFS('A-4'!AA13:AA17,'A-4'!$A$13:$A$17,$A$4)+SUMIFS('B-4'!AA4:AA8,'B-4'!$A$4:$A$8,$A$4)+SUMIFS('B-4'!AA13:AA17,'B-4'!$A$13:$A$17,$A$4)+(SUMIFS('A-5'!AA4:AA8,'A-5'!$A$4:$A$8,$A$4)+SUMIFS('A-5'!AA13:AA17,'A-5'!$A$13:$A$17,$A$4)+SUMIFS('B-5'!AA4:AA8,'B-5'!$A$4:$A$8,$A$4)+SUMIFS('B-5'!AA13:AA17,'B-5'!$A$13:$A$17,$A$4)+(SUMIFS('G11'!AA4:AA8,'G11'!$A$4:$A$8,$A$4)+SUMIFS('G11'!AA13:AA17,'G11'!$A$13:$A$17,$A$4)+SUMIFS('G12'!AA4:AA8,'G12'!$A$4:$A$8,$A$4)+SUMIFS('G12'!AA13:AA17,'G12'!$A$13:$A$17,$A$4)+(SUMIFS('G13'!AA4:AA8,'G13'!$A$4:$A$8,$A$4)+SUMIFS('G13'!AA13:AA17,'G13'!$A$13:$A$17,$A$4)+SUMIFS('G14'!AA4:AA8,'G14'!$A$4:$A$8,$A$4)+SUMIFS('G14'!AA13:AA17,'G14'!$A$13:$A$17,$A$4)+SUMIFS('G15'!AA4:AA8,'G15'!$A$4:$A$8,$A$4)+SUMIFS('G15'!AA13:AA17,'G15'!$A$13:$A$17,$A$4))))))))/20)</f>
        <v>1</v>
      </c>
      <c r="E4" s="47">
        <f>IF($J$4=0,"",(SUMIFS('A-1'!AA4:AA8,'A-1'!$A$4:$A$8,$A$4)+SUMIFS('A-1'!AA13:AA17,'A-1'!$A$13:$A$17,$A$4)+SUMIFS('B-1'!AA4:AA8,'B-1'!$A$4:$A$8,$A$4)+SUMIFS('B-1'!AA13:AA17,'B-1'!$A$13:$A$17,$A$4)+(SUMIFS('A-2'!AA4:AA8,'A-2'!$A$4:$A$8,$A$4)+SUMIFS('A-2'!AA13:AA17,'A-2'!$A$13:$A$17,$A$4)+SUMIFS('B-2'!AB4:AB8,'B-2'!$A$4:$A$8,$A$4)+SUMIFS('B-2'!AB13:AB17,'B-2'!$A$13:$A$17,$A$4)+(SUMIFS('A-3'!AA4:AA8,'A-3'!$A$4:$A$8,$A$4)+SUMIFS('A-3'!AA13:AA17,'A-3'!$A$13:$A$17,$A$4)+SUMIFS('B-3'!AB4:AB8,'B-3'!$A$4:$A$8,$A$4)+SUMIFS('B-3'!AB13:AB17,'B-3'!$A$13:$A$17,$A$4)+(SUMIFS('A-4'!AB4:AB8,'A-4'!$A$4:$A$8,$A$4)+SUMIFS('A-4'!AB13:AB17,'A-4'!$A$13:$A$17,$A$4)+SUMIFS('B-4'!AB4:AB8,'B-4'!$A$4:$A$8,$A$4)+SUMIFS('B-4'!AB13:AB17,'B-4'!$A$13:$A$17,$A$4)+(SUMIFS('A-5'!AB4:AB8,'A-5'!$A$4:$A$8,$A$4)+SUMIFS('A-5'!AB13:AB17,'A-5'!$A$13:$A$17,$A$4)+SUMIFS('B-5'!AB4:AB8,'B-5'!$A$4:$A$8,$A$4)+SUMIFS('B-5'!AB13:AB17,'B-5'!$A$13:$A$17,$A$4)+(SUMIFS('G11'!AB4:AB8,'G11'!$A$4:$A$8,$A$4)+SUMIFS('G11'!AB13:AB17,'G11'!$A$13:$A$17,$A$4)+SUMIFS('G12'!AB4:AB8,'G12'!$A$4:$A$8,$A$4)+SUMIFS('G12'!AB13:AB17,'G12'!$A$13:$A$17,$A$4)+(SUMIFS('G13'!AB4:AB8,'G13'!$A$4:$A$8,$A$4)+SUMIFS('G13'!AB13:AB17,'G13'!$A$13:$A$17,$A$4)+SUMIFS('G14'!AB4:AB8,'G14'!$A$4:$A$8,$A$4)+SUMIFS('G14'!AB13:AB17,'G14'!$A$13:$A$17,$A$4)+SUMIFS('G15'!AB4:AB8,'G15'!$A$4:$A$8,$A$4)+SUMIFS('G15'!AB13:AB17,'G15'!$A$13:$A$17,$A$4))))))))/20)</f>
        <v>0</v>
      </c>
      <c r="F4" s="47">
        <f>IF($J$4=0,"",(SUMIFS('A-1'!AB4:AB8,'A-1'!$A$4:$A$8,$A$4)+SUMIFS('A-1'!AB13:AB17,'A-1'!$A$13:$A$17,$A$4)+SUMIFS('B-1'!AB4:AB8,'B-1'!$A$4:$A$8,$A$4)+SUMIFS('B-1'!AB13:AB17,'B-1'!$A$13:$A$17,$A$4)+(SUMIFS('A-2'!AB4:AB8,'A-2'!$A$4:$A$8,$A$4)+SUMIFS('A-2'!AB13:AB17,'A-2'!$A$13:$A$17,$A$4)+SUMIFS('B-2'!AC4:AC8,'B-2'!$A$4:$A$8,$A$4)+SUMIFS('B-2'!AC13:AC17,'B-2'!$A$13:$A$17,$A$4)+(SUMIFS('A-3'!AB4:AB8,'A-3'!$A$4:$A$8,$A$4)+SUMIFS('A-3'!AB13:AB17,'A-3'!$A$13:$A$17,$A$4)+SUMIFS('B-3'!AC4:AC8,'B-3'!$A$4:$A$8,$A$4)+SUMIFS('B-3'!AC13:AC17,'B-3'!$A$13:$A$17,$A$4)+(SUMIFS('A-4'!AC4:AC8,'A-4'!$A$4:$A$8,$A$4)+SUMIFS('A-4'!AC13:AC17,'A-4'!$A$13:$A$17,$A$4)+SUMIFS('B-4'!AC4:AC8,'B-4'!$A$4:$A$8,$A$4)+SUMIFS('B-4'!AC13:AC17,'B-4'!$A$13:$A$17,$A$4)+(SUMIFS('A-5'!AC4:AC8,'A-5'!$A$4:$A$8,$A$4)+SUMIFS('A-5'!AC13:AC17,'A-5'!$A$13:$A$17,$A$4)+SUMIFS('B-5'!AC4:AC8,'B-5'!$A$4:$A$8,$A$4)+SUMIFS('B-5'!AC13:AC17,'B-5'!$A$13:$A$17,$A$4)+(SUMIFS('G11'!AC4:AC8,'G11'!$A$4:$A$8,$A$4)+SUMIFS('G11'!AC13:AC17,'G11'!$A$13:$A$17,$A$4)+SUMIFS('G12'!AC4:AC8,'G12'!$A$4:$A$8,$A$4)+SUMIFS('G12'!AC13:AC17,'G12'!$A$13:$A$17,$A$4)+(SUMIFS('G13'!AC4:AC8,'G13'!$A$4:$A$8,$A$4)+SUMIFS('G13'!AC13:AC17,'G13'!$A$13:$A$17,$A$4)+SUMIFS('G14'!AC4:AC8,'G14'!$A$4:$A$8,$A$4)+SUMIFS('G14'!AC13:AC17,'G14'!$A$13:$A$17,$A$4)+SUMIFS('G15'!AC4:AC8,'G15'!$A$4:$A$8,$A$4)+SUMIFS('G15'!AC13:AC17,'G15'!$A$13:$A$17,$A$4))))))))/20)</f>
        <v>0</v>
      </c>
      <c r="G4" s="47">
        <f>IF($J$4=0,"",(SUMIFS('A-1'!AC4:AC8,'A-1'!$A$4:$A$8,$A$4)+SUMIFS('A-1'!AC13:AC17,'A-1'!$A$13:$A$17,$A$4)+SUMIFS('B-1'!AC4:AC8,'B-1'!$A$4:$A$8,$A$4)+SUMIFS('B-1'!AC13:AC17,'B-1'!$A$13:$A$17,$A$4)+(SUMIFS('A-2'!AC4:AC8,'A-2'!$A$4:$A$8,$A$4)+SUMIFS('A-2'!AC13:AC17,'A-2'!$A$13:$A$17,$A$4)+SUMIFS('B-2'!AD4:AD8,'B-2'!$A$4:$A$8,$A$4)+SUMIFS('B-2'!AD13:AD17,'B-2'!$A$13:$A$17,$A$4)+(SUMIFS('A-3'!AC4:AC8,'A-3'!$A$4:$A$8,$A$4)+SUMIFS('A-3'!AC13:AC17,'A-3'!$A$13:$A$17,$A$4)+SUMIFS('B-3'!AD4:AD8,'B-3'!$A$4:$A$8,$A$4)+SUMIFS('B-3'!AD13:AD17,'B-3'!$A$13:$A$17,$A$4)+(SUMIFS('A-4'!AD4:AD8,'A-4'!$A$4:$A$8,$A$4)+SUMIFS('A-4'!AD13:AD17,'A-4'!$A$13:$A$17,$A$4)+SUMIFS('B-4'!AD4:AD8,'B-4'!$A$4:$A$8,$A$4)+SUMIFS('B-4'!AD13:AD17,'B-4'!$A$13:$A$17,$A$4)+(SUMIFS('A-5'!AD4:AD8,'A-5'!$A$4:$A$8,$A$4)+SUMIFS('A-5'!AD13:AD17,'A-5'!$A$13:$A$17,$A$4)+SUMIFS('B-5'!AD4:AD8,'B-5'!$A$4:$A$8,$A$4)+SUMIFS('B-5'!AD13:AD17,'B-5'!$A$13:$A$17,$A$4)+(SUMIFS('G11'!AD4:AD8,'G11'!$A$4:$A$8,$A$4)+SUMIFS('G11'!AD13:AD17,'G11'!$A$13:$A$17,$A$4)+SUMIFS('G12'!AD4:AD8,'G12'!$A$4:$A$8,$A$4)+SUMIFS('G12'!AD13:AD17,'G12'!$A$13:$A$17,$A$4)+(SUMIFS('G13'!AD4:AD8,'G13'!$A$4:$A$8,$A$4)+SUMIFS('G13'!AD13:AD17,'G13'!$A$13:$A$17,$A$4)+SUMIFS('G14'!AD4:AD8,'G14'!$A$4:$A$8,$A$4)+SUMIFS('G14'!AD13:AD17,'G14'!$A$13:$A$17,$A$4)+SUMIFS('G15'!AD4:AD8,'G15'!$A$4:$A$8,$A$4)+SUMIFS('G15'!AD13:AD17,'G15'!$A$13:$A$17,$A$4))))))))/20)</f>
        <v>0</v>
      </c>
      <c r="H4" s="47">
        <f>IF($J$4=0,"",(SUMIFS('A-1'!AD4:AD8,'A-1'!$A$4:$A$8,$A$4)+SUMIFS('A-1'!AD13:AD17,'A-1'!$A$13:$A$17,$A$4)+SUMIFS('B-1'!AD4:AD8,'B-1'!$A$4:$A$8,$A$4)+SUMIFS('B-1'!AD13:AD17,'B-1'!$A$13:$A$17,$A$4)+(SUMIFS('A-2'!AD4:AD8,'A-2'!$A$4:$A$8,$A$4)+SUMIFS('A-2'!AD13:AD17,'A-2'!$A$13:$A$17,$A$4)+SUMIFS('B-2'!AE4:AE8,'B-2'!$A$4:$A$8,$A$4)+SUMIFS('B-2'!AE13:AE17,'B-2'!$A$13:$A$17,$A$4)+(SUMIFS('A-3'!AD4:AD8,'A-3'!$A$4:$A$8,$A$4)+SUMIFS('A-3'!AD13:AD17,'A-3'!$A$13:$A$17,$A$4)+SUMIFS('B-3'!AE4:AE8,'B-3'!$A$4:$A$8,$A$4)+SUMIFS('B-3'!AE13:AE17,'B-3'!$A$13:$A$17,$A$4)+(SUMIFS('A-4'!AE4:AE8,'A-4'!$A$4:$A$8,$A$4)+SUMIFS('A-4'!AE13:AE17,'A-4'!$A$13:$A$17,$A$4)+SUMIFS('B-4'!AE4:AE8,'B-4'!$A$4:$A$8,$A$4)+SUMIFS('B-4'!AE13:AE17,'B-4'!$A$13:$A$17,$A$4)+(SUMIFS('A-5'!AE4:AE8,'A-5'!$A$4:$A$8,$A$4)+SUMIFS('A-5'!AE13:AE17,'A-5'!$A$13:$A$17,$A$4)+SUMIFS('B-5'!AE4:AE8,'B-5'!$A$4:$A$8,$A$4)+SUMIFS('B-5'!AE13:AE17,'B-5'!$A$13:$A$17,$A$4)+(SUMIFS('G11'!AE4:AE8,'G11'!$A$4:$A$8,$A$4)+SUMIFS('G11'!AE13:AE17,'G11'!$A$13:$A$17,$A$4)+SUMIFS('G12'!AE4:AE8,'G12'!$A$4:$A$8,$A$4)+SUMIFS('G12'!AE13:AE17,'G12'!$A$13:$A$17,$A$4)+(SUMIFS('G13'!AE4:AE8,'G13'!$A$4:$A$8,$A$4)+SUMIFS('G13'!AE13:AE17,'G13'!$A$13:$A$17,$A$4)+SUMIFS('G14'!AE4:AE8,'G14'!$A$4:$A$8,$A$4)+SUMIFS('G14'!AE13:AE17,'G14'!$A$13:$A$17,$A$4)+SUMIFS('G15'!AE4:AE8,'G15'!$A$4:$A$8,$A$4)+SUMIFS('G15'!AE13:AE17,'G15'!$A$13:$A$17,$A$4))))))))/20)</f>
        <v>1</v>
      </c>
      <c r="I4" s="46">
        <f t="shared" si="0"/>
        <v>18</v>
      </c>
      <c r="J4" s="46">
        <f>COUNTIFS('A-1'!$A$4:$A$8,A4)+COUNTIFS('A-1'!$A$13:$A$17,A4)+COUNTIFS('B-1'!$A$13:$A$17,A4)+COUNTIFS('B-1'!$A$4:$A$8,A4)+COUNTIFS('A-2'!$A$4:$A$8,A4)+COUNTIFS('A-2'!$A$13:$A$17,A4)+COUNTIFS('B-2'!$A$4:$A$8,A4)+COUNTIFS('B-2'!$A$13:$A$17,A4)+COUNTIFS('A-3'!$A$13:$A$17,A4)+COUNTIFS('A-3'!$A$4:$A$8,A4)+COUNTIFS('B-3'!$A$4:$A$8,A4)+COUNTIFS('B-3'!$A$13:$A$17,A4)+COUNTIFS('A-4'!$A$4:$A$8,A4)+COUNTIFS('A-4'!$A$13:$A$17,A4)+COUNTIFS('B-4'!$A$13:$A$17,A4)+COUNTIFS('B-4'!$A$4:$A$8,A4)+COUNTIFS('A-5'!$A$4:$A$8,A4)+COUNTIFS('A-5'!$A$13:$A$17,A4)+COUNTIFS('B-5'!$A$4:$A$8,A4)+COUNTIFS('B-5'!$A$13:$A$17,A4)+COUNTIFS('G11'!$A$13:$A$17,A4)+COUNTIFS('G11'!$A$4:$A$8,A4)+COUNTIFS('G12'!$A$4:$A$8,A4)+COUNTIFS('G12'!$A$13:$A$17,A4)+COUNTIFS('G13'!$A$4:$A$8,A4)+COUNTIFS('G13'!$A$13:$A$17,A4)+COUNTIFS('G14'!$A$13:$A$17,A4)+COUNTIFS('G14'!$A$4:$A$8,A4)+COUNTIFS('G15'!$A$4:$A$8,A4)+COUNTIFS('G15'!$A$13:$A$17,A4)</f>
        <v>5</v>
      </c>
      <c r="K4" s="68">
        <f t="shared" si="1"/>
        <v>3.6</v>
      </c>
    </row>
    <row r="5" spans="1:11" ht="20.45" customHeight="1">
      <c r="A5" s="66" t="s">
        <v>20</v>
      </c>
      <c r="B5" s="48">
        <f>IF($J$5=0,"",(SUMIFS('A-1'!X4:X8,'A-1'!$A$4:$A$8,$A$5)+SUMIFS('A-1'!X13:X17,'A-1'!$A$13:$A$17,$A$5)+SUMIFS('B-1'!X4:X8,'B-1'!$A$4:$A$8,$A$5)+SUMIFS('B-1'!X13:X17,'B-1'!$A$13:$A$17,$A$5)+(SUMIFS('A-2'!X4:X8,'A-2'!$A$4:$A$8,$A$5)+SUMIFS('A-2'!X13:X17,'A-2'!$A$13:$A$17,$A$5)+SUMIFS('B-2'!X4:X8,'B-2'!$A$4:$A$8,$A$5)+SUMIFS('B-2'!X13:X17,'B-2'!$A$13:$A$17,$A$5)+(SUMIFS('A-3'!X4:X8,'A-3'!$A$4:$A$8,$A$5)+SUMIFS('A-3'!X13:X17,'A-3'!$A$13:$A$17,$A$5)+SUMIFS('B-3'!X4:X8,'B-3'!$A$4:$A$8,$A$5)+SUMIFS('B-3'!X13:X17,'B-3'!$A$13:$A$17,$A$5)+(SUMIFS('A-4'!X4:X8,'A-4'!$A$4:$A$8,$A$5)+SUMIFS('A-4'!X13:X17,'A-4'!$A$13:$A$17,$A$5)+SUMIFS('B-4'!X4:X8,'B-4'!$A$4:$A$8,$A$5)+SUMIFS('B-4'!X13:X17,'B-4'!$A$13:$A$17,$A$5)+(SUMIFS('A-5'!X4:X8,'A-5'!$A$4:$A$8,$A$5)+SUMIFS('A-5'!X13:X17,'A-5'!$A$13:$A$17,$A$5)+SUMIFS('B-5'!X4:X8,'B-5'!$A$4:$A$8,$A$5)+SUMIFS('B-5'!X13:X17,'B-5'!$A$13:$A$17,$A$5)+(SUMIFS('G11'!X4:X8,'G11'!$A$4:$A$8,$A$5)+SUMIFS('G11'!X13:X17,'G11'!$A$13:$A$17,$A$5)+SUMIFS('G12'!X4:X8,'G12'!$A$4:$A$8,$A$5)+SUMIFS('G12'!X13:X17,'G12'!$A$13:$A$17,$A$5)+(SUMIFS('G13'!X4:X8,'G13'!$A$4:$A$8,$A$5)+SUMIFS('G13'!X13:X17,'G13'!$A$13:$A$17,$A$5)+SUMIFS('G14'!X4:X8,'G14'!$A$4:$A$8,$A$5)+SUMIFS('G14'!X13:X17,'G14'!$A$13:$A$17,$A$5)+SUMIFS('G15'!X4:X8,'G15'!$A$4:$A$8,$A$5)+SUMIFS('G15'!X13:X17,'G15'!$A$13:$A$17,$A$5))))))))/20)</f>
        <v>0</v>
      </c>
      <c r="C5" s="48">
        <f>IF($J$5=0,"",(SUMIFS('A-1'!Y4:Y8,'A-1'!$A$4:$A$8,$A$5)+SUMIFS('A-1'!Y13:Y17,'A-1'!$A$13:$A$17,$A$5)+SUMIFS('B-1'!Y4:Y8,'B-1'!$A$4:$A$8,$A$5)+SUMIFS('B-1'!Y13:Y17,'B-1'!$A$13:$A$17,$A$5)+(SUMIFS('A-2'!Y4:Y8,'A-2'!$A$4:$A$8,$A$5)+SUMIFS('A-2'!Y13:Y17,'A-2'!$A$13:$A$17,$A$5)+SUMIFS('B-2'!Z4:Z8,'B-2'!$A$4:$A$8,$A$5)+SUMIFS('B-2'!Z13:Z17,'B-2'!$A$13:$A$17,$A$5)+(SUMIFS('A-3'!Y4:Y8,'A-3'!$A$4:$A$8,$A$5)+SUMIFS('A-3'!Y13:Y17,'A-3'!$A$13:$A$17,$A$5)+SUMIFS('B-3'!Z4:Z8,'B-3'!$A$4:$A$8,$A$5)+SUMIFS('B-3'!Z13:Z17,'B-3'!$A$13:$A$17,$A$5)+(SUMIFS('A-4'!Z4:Z8,'A-4'!$A$4:$A$8,$A$5)+SUMIFS('A-4'!Z13:Z17,'A-4'!$A$13:$A$17,$A$5)+SUMIFS('B-4'!Z4:Z8,'B-4'!$A$4:$A$8,$A$5)+SUMIFS('B-4'!Z13:Z17,'B-4'!$A$13:$A$17,$A$5)+(SUMIFS('A-5'!Z4:Z8,'A-5'!$A$4:$A$8,$A$5)+SUMIFS('A-5'!Z13:Z17,'A-5'!$A$13:$A$17,$A$5)+SUMIFS('B-5'!Z4:Z8,'B-5'!$A$4:$A$8,$A$5)+SUMIFS('B-5'!Z13:Z17,'B-5'!$A$13:$A$17,$A$5)+(SUMIFS('G11'!Z4:Z8,'G11'!$A$4:$A$8,$A$5)+SUMIFS('G11'!Z13:Z17,'G11'!$A$13:$A$17,$A$5)+SUMIFS('G12'!Z4:Z8,'G12'!$A$4:$A$8,$A$5)+SUMIFS('G12'!Z13:Z17,'G12'!$A$13:$A$17,$A$5)+(SUMIFS('G13'!Z4:Z8,'G13'!$A$4:$A$8,$A$5)+SUMIFS('G13'!Z13:Z17,'G13'!$A$13:$A$17,$A$5)+SUMIFS('G14'!Z4:Z8,'G14'!$A$4:$A$8,$A$5)+SUMIFS('G14'!Z13:Z17,'G14'!$A$13:$A$17,$A$5)+SUMIFS('G15'!Z4:Z8,'G15'!$A$4:$A$8,$A$5)+SUMIFS('G15'!Z13:Z17,'G15'!$A$13:$A$17,$A$5))))))))/20)</f>
        <v>0</v>
      </c>
      <c r="D5" s="48">
        <f>IF($J$5=0,"",(SUMIFS('A-1'!Z4:Z8,'A-1'!$A$4:$A$8,$A$5)+SUMIFS('A-1'!Z13:Z17,'A-1'!$A$13:$A$17,$A$5)+SUMIFS('B-1'!Z4:Z8,'B-1'!$A$4:$A$8,$A$5)+SUMIFS('B-1'!Z13:Z17,'B-1'!$A$13:$A$17,$A$5)+(SUMIFS('A-2'!Z4:Z8,'A-2'!$A$4:$A$8,$A$5)+SUMIFS('A-2'!Z13:Z17,'A-2'!$A$13:$A$17,$A$5)+SUMIFS('B-2'!AA4:AA8,'B-2'!$A$4:$A$8,$A$5)+SUMIFS('B-2'!AA13:AA17,'B-2'!$A$13:$A$17,$A$5)+(SUMIFS('A-3'!Z4:Z8,'A-3'!$A$4:$A$8,$A$5)+SUMIFS('A-3'!Z13:Z17,'A-3'!$A$13:$A$17,$A$5)+SUMIFS('B-3'!AA4:AA8,'B-3'!$A$4:$A$8,$A$5)+SUMIFS('B-3'!AA13:AA17,'B-3'!$A$13:$A$17,$A$5)+(SUMIFS('A-4'!AA4:AA8,'A-4'!$A$4:$A$8,$A$5)+SUMIFS('A-4'!AA13:AA17,'A-4'!$A$13:$A$17,$A$5)+SUMIFS('B-4'!AA4:AA8,'B-4'!$A$4:$A$8,$A$5)+SUMIFS('B-4'!AA13:AA17,'B-4'!$A$13:$A$17,$A$5)+(SUMIFS('A-5'!AA4:AA8,'A-5'!$A$4:$A$8,$A$5)+SUMIFS('A-5'!AA13:AA17,'A-5'!$A$13:$A$17,$A$5)+SUMIFS('B-5'!AA4:AA8,'B-5'!$A$4:$A$8,$A$5)+SUMIFS('B-5'!AA13:AA17,'B-5'!$A$13:$A$17,$A$5)+(SUMIFS('G11'!AA4:AA8,'G11'!$A$4:$A$8,$A$5)+SUMIFS('G11'!AA13:AA17,'G11'!$A$13:$A$17,$A$5)+SUMIFS('G12'!AA4:AA8,'G12'!$A$4:$A$8,$A$5)+SUMIFS('G12'!AA13:AA17,'G12'!$A$13:$A$17,$A$5)+(SUMIFS('G13'!AA4:AA8,'G13'!$A$4:$A$8,$A$5)+SUMIFS('G13'!AA13:AA17,'G13'!$A$13:$A$17,$A$5)+SUMIFS('G14'!AA4:AA8,'G14'!$A$4:$A$8,$A$5)+SUMIFS('G14'!AA13:AA17,'G14'!$A$13:$A$17,$A$5)+SUMIFS('G15'!AA4:AA8,'G15'!$A$4:$A$8,$A$5)+SUMIFS('G15'!AA13:AA17,'G15'!$A$13:$A$17,$A$5))))))))/20)</f>
        <v>0</v>
      </c>
      <c r="E5" s="48">
        <f>IF($J$5=0,"",(SUMIFS('A-1'!AA4:AA8,'A-1'!$A$4:$A$8,$A$5)+SUMIFS('A-1'!AA13:AA17,'A-1'!$A$13:$A$17,$A$5)+SUMIFS('B-1'!AA4:AA8,'B-1'!$A$4:$A$8,$A$5)+SUMIFS('B-1'!AA13:AA17,'B-1'!$A$13:$A$17,$A$5)+(SUMIFS('A-2'!AA4:AA8,'A-2'!$A$4:$A$8,$A$5)+SUMIFS('A-2'!AA13:AA17,'A-2'!$A$13:$A$17,$A$5)+SUMIFS('B-2'!AB4:AB8,'B-2'!$A$4:$A$8,$A$5)+SUMIFS('B-2'!AB13:AB17,'B-2'!$A$13:$A$17,$A$5)+(SUMIFS('A-3'!AA4:AA8,'A-3'!$A$4:$A$8,$A$5)+SUMIFS('A-3'!AA13:AA17,'A-3'!$A$13:$A$17,$A$5)+SUMIFS('B-3'!AB4:AB8,'B-3'!$A$4:$A$8,$A$5)+SUMIFS('B-3'!AB13:AB17,'B-3'!$A$13:$A$17,$A$5)+(SUMIFS('A-4'!AB4:AB8,'A-4'!$A$4:$A$8,$A$5)+SUMIFS('A-4'!AB13:AB17,'A-4'!$A$13:$A$17,$A$5)+SUMIFS('B-4'!AB4:AB8,'B-4'!$A$4:$A$8,$A$5)+SUMIFS('B-4'!AB13:AB17,'B-4'!$A$13:$A$17,$A$5)+(SUMIFS('A-5'!AB4:AB8,'A-5'!$A$4:$A$8,$A$5)+SUMIFS('A-5'!AB13:AB17,'A-5'!$A$13:$A$17,$A$5)+SUMIFS('B-5'!AB4:AB8,'B-5'!$A$4:$A$8,$A$5)+SUMIFS('B-5'!AB13:AB17,'B-5'!$A$13:$A$17,$A$5)+(SUMIFS('G11'!AB4:AB8,'G11'!$A$4:$A$8,$A$5)+SUMIFS('G11'!AB13:AB17,'G11'!$A$13:$A$17,$A$5)+SUMIFS('G12'!AB4:AB8,'G12'!$A$4:$A$8,$A$5)+SUMIFS('G12'!AB13:AB17,'G12'!$A$13:$A$17,$A$5)+(SUMIFS('G13'!AB4:AB8,'G13'!$A$4:$A$8,$A$5)+SUMIFS('G13'!AB13:AB17,'G13'!$A$13:$A$17,$A$5)+SUMIFS('G14'!AB4:AB8,'G14'!$A$4:$A$8,$A$5)+SUMIFS('G14'!AB13:AB17,'G14'!$A$13:$A$17,$A$5)+SUMIFS('G15'!AB4:AB8,'G15'!$A$4:$A$8,$A$5)+SUMIFS('G15'!AB13:AB17,'G15'!$A$13:$A$17,$A$5))))))))/20)</f>
        <v>0</v>
      </c>
      <c r="F5" s="48">
        <f>IF($J$5=0,"",(SUMIFS('A-1'!AB4:AB8,'A-1'!$A$4:$A$8,$A$5)+SUMIFS('A-1'!AB13:AB17,'A-1'!$A$13:$A$17,$A$5)+SUMIFS('B-1'!AB4:AB8,'B-1'!$A$4:$A$8,$A$5)+SUMIFS('B-1'!AB13:AB17,'B-1'!$A$13:$A$17,$A$5)+(SUMIFS('A-2'!AB4:AB8,'A-2'!$A$4:$A$8,$A$5)+SUMIFS('A-2'!AB13:AB17,'A-2'!$A$13:$A$17,$A$5)+SUMIFS('B-2'!AC4:AC8,'B-2'!$A$4:$A$8,$A$5)+SUMIFS('B-2'!AC13:AC17,'B-2'!$A$13:$A$17,$A$5)+(SUMIFS('A-3'!AB4:AB8,'A-3'!$A$4:$A$8,$A$5)+SUMIFS('A-3'!AB13:AB17,'A-3'!$A$13:$A$17,$A$5)+SUMIFS('B-3'!AC4:AC8,'B-3'!$A$4:$A$8,$A$5)+SUMIFS('B-3'!AC13:AC17,'B-3'!$A$13:$A$17,$A$5)+(SUMIFS('A-4'!AC4:AC8,'A-4'!$A$4:$A$8,$A$5)+SUMIFS('A-4'!AC13:AC17,'A-4'!$A$13:$A$17,$A$5)+SUMIFS('B-4'!AC4:AC8,'B-4'!$A$4:$A$8,$A$5)+SUMIFS('B-4'!AC13:AC17,'B-4'!$A$13:$A$17,$A$5)+(SUMIFS('A-5'!AC4:AC8,'A-5'!$A$4:$A$8,$A$5)+SUMIFS('A-5'!AC13:AC17,'A-5'!$A$13:$A$17,$A$5)+SUMIFS('B-5'!AC4:AC8,'B-5'!$A$4:$A$8,$A$5)+SUMIFS('B-5'!AC13:AC17,'B-5'!$A$13:$A$17,$A$5)+(SUMIFS('G11'!AC4:AC8,'G11'!$A$4:$A$8,$A$5)+SUMIFS('G11'!AC13:AC17,'G11'!$A$13:$A$17,$A$5)+SUMIFS('G12'!AC4:AC8,'G12'!$A$4:$A$8,$A$5)+SUMIFS('G12'!AC13:AC17,'G12'!$A$13:$A$17,$A$5)+(SUMIFS('G13'!AC4:AC8,'G13'!$A$4:$A$8,$A$5)+SUMIFS('G13'!AC13:AC17,'G13'!$A$13:$A$17,$A$5)+SUMIFS('G14'!AC4:AC8,'G14'!$A$4:$A$8,$A$5)+SUMIFS('G14'!AC13:AC17,'G14'!$A$13:$A$17,$A$5)+SUMIFS('G15'!AC4:AC8,'G15'!$A$4:$A$8,$A$5)+SUMIFS('G15'!AC13:AC17,'G15'!$A$13:$A$17,$A$5))))))))/20)</f>
        <v>0</v>
      </c>
      <c r="G5" s="48">
        <f>IF($J$5=0,"",(SUMIFS('A-1'!AC4:AC8,'A-1'!$A$4:$A$8,$A$5)+SUMIFS('A-1'!AC13:AC17,'A-1'!$A$13:$A$17,$A$5)+SUMIFS('B-1'!AC4:AC8,'B-1'!$A$4:$A$8,$A$5)+SUMIFS('B-1'!AC13:AC17,'B-1'!$A$13:$A$17,$A$5)+(SUMIFS('A-2'!AC4:AC8,'A-2'!$A$4:$A$8,$A$5)+SUMIFS('A-2'!AC13:AC17,'A-2'!$A$13:$A$17,$A$5)+SUMIFS('B-2'!AD4:AD8,'B-2'!$A$4:$A$8,$A$5)+SUMIFS('B-2'!AD13:AD17,'B-2'!$A$13:$A$17,$A$5)+(SUMIFS('A-3'!AC4:AC8,'A-3'!$A$4:$A$8,$A$5)+SUMIFS('A-3'!AC13:AC17,'A-3'!$A$13:$A$17,$A$5)+SUMIFS('B-3'!AD4:AD8,'B-3'!$A$4:$A$8,$A$5)+SUMIFS('B-3'!AD13:AD17,'B-3'!$A$13:$A$17,$A$5)+(SUMIFS('A-4'!AD4:AD8,'A-4'!$A$4:$A$8,$A$5)+SUMIFS('A-4'!AD13:AD17,'A-4'!$A$13:$A$17,$A$5)+SUMIFS('B-4'!AD4:AD8,'B-4'!$A$4:$A$8,$A$5)+SUMIFS('B-4'!AD13:AD17,'B-4'!$A$13:$A$17,$A$5)+(SUMIFS('A-5'!AD4:AD8,'A-5'!$A$4:$A$8,$A$5)+SUMIFS('A-5'!AD13:AD17,'A-5'!$A$13:$A$17,$A$5)+SUMIFS('B-5'!AD4:AD8,'B-5'!$A$4:$A$8,$A$5)+SUMIFS('B-5'!AD13:AD17,'B-5'!$A$13:$A$17,$A$5)+(SUMIFS('G11'!AD4:AD8,'G11'!$A$4:$A$8,$A$5)+SUMIFS('G11'!AD13:AD17,'G11'!$A$13:$A$17,$A$5)+SUMIFS('G12'!AD4:AD8,'G12'!$A$4:$A$8,$A$5)+SUMIFS('G12'!AD13:AD17,'G12'!$A$13:$A$17,$A$5)+(SUMIFS('G13'!AD4:AD8,'G13'!$A$4:$A$8,$A$5)+SUMIFS('G13'!AD13:AD17,'G13'!$A$13:$A$17,$A$5)+SUMIFS('G14'!AD4:AD8,'G14'!$A$4:$A$8,$A$5)+SUMIFS('G14'!AD13:AD17,'G14'!$A$13:$A$17,$A$5)+SUMIFS('G15'!AD4:AD8,'G15'!$A$4:$A$8,$A$5)+SUMIFS('G15'!AD13:AD17,'G15'!$A$13:$A$17,$A$5))))))))/20)</f>
        <v>0</v>
      </c>
      <c r="H5" s="48">
        <f>IF($J$5=0,"",(SUMIFS('A-1'!AD4:AD8,'A-1'!$A$4:$A$8,$A$5)+SUMIFS('A-1'!AD13:AD17,'A-1'!$A$13:$A$17,$A$5)+SUMIFS('B-1'!AD4:AD8,'B-1'!$A$4:$A$8,$A$5)+SUMIFS('B-1'!AD13:AD17,'B-1'!$A$13:$A$17,$A$5)+(SUMIFS('A-2'!AD4:AD8,'A-2'!$A$4:$A$8,$A$5)+SUMIFS('A-2'!AD13:AD17,'A-2'!$A$13:$A$17,$A$5)+SUMIFS('B-2'!AE4:AE8,'B-2'!$A$4:$A$8,$A$5)+SUMIFS('B-2'!AE13:AE17,'B-2'!$A$13:$A$17,$A$5)+(SUMIFS('A-3'!AD4:AD8,'A-3'!$A$4:$A$8,$A$5)+SUMIFS('A-3'!AD13:AD17,'A-3'!$A$13:$A$17,$A$5)+SUMIFS('B-3'!AE4:AE8,'B-3'!$A$4:$A$8,$A$5)+SUMIFS('B-3'!AE13:AE17,'B-3'!$A$13:$A$17,$A$5)+(SUMIFS('A-4'!AE4:AE8,'A-4'!$A$4:$A$8,$A$5)+SUMIFS('A-4'!AE13:AE17,'A-4'!$A$13:$A$17,$A$5)+SUMIFS('B-4'!AE4:AE8,'B-4'!$A$4:$A$8,$A$5)+SUMIFS('B-4'!AE13:AE17,'B-4'!$A$13:$A$17,$A$5)+(SUMIFS('A-5'!AE4:AE8,'A-5'!$A$4:$A$8,$A$5)+SUMIFS('A-5'!AE13:AE17,'A-5'!$A$13:$A$17,$A$5)+SUMIFS('B-5'!AE4:AE8,'B-5'!$A$4:$A$8,$A$5)+SUMIFS('B-5'!AE13:AE17,'B-5'!$A$13:$A$17,$A$5)+(SUMIFS('G11'!AE4:AE8,'G11'!$A$4:$A$8,$A$5)+SUMIFS('G11'!AE13:AE17,'G11'!$A$13:$A$17,$A$5)+SUMIFS('G12'!AE4:AE8,'G12'!$A$4:$A$8,$A$5)+SUMIFS('G12'!AE13:AE17,'G12'!$A$13:$A$17,$A$5)+(SUMIFS('G13'!AE4:AE8,'G13'!$A$4:$A$8,$A$5)+SUMIFS('G13'!AE13:AE17,'G13'!$A$13:$A$17,$A$5)+SUMIFS('G14'!AE4:AE8,'G14'!$A$4:$A$8,$A$5)+SUMIFS('G14'!AE13:AE17,'G14'!$A$13:$A$17,$A$5)+SUMIFS('G15'!AE4:AE8,'G15'!$A$4:$A$8,$A$5)+SUMIFS('G15'!AE13:AE17,'G15'!$A$13:$A$17,$A$5))))))))/20)</f>
        <v>0</v>
      </c>
      <c r="I5" s="44">
        <f t="shared" si="0"/>
        <v>0</v>
      </c>
      <c r="J5" s="44">
        <f>COUNTIFS('A-1'!$A$4:$A$8,A5)+COUNTIFS('A-1'!$A$13:$A$17,A5)+COUNTIFS('B-1'!$A$13:$A$17,A5)+COUNTIFS('B-1'!$A$4:$A$8,A5)+COUNTIFS('A-2'!$A$4:$A$8,A5)+COUNTIFS('A-2'!$A$13:$A$17,A5)+COUNTIFS('B-2'!$A$4:$A$8,A5)+COUNTIFS('B-2'!$A$13:$A$17,A5)+COUNTIFS('A-3'!$A$13:$A$17,A5)+COUNTIFS('A-3'!$A$4:$A$8,A5)+COUNTIFS('B-3'!$A$4:$A$8,A5)+COUNTIFS('B-3'!$A$13:$A$17,A5)+COUNTIFS('A-4'!$A$4:$A$8,A5)+COUNTIFS('A-4'!$A$13:$A$17,A5)+COUNTIFS('B-4'!$A$13:$A$17,A5)+COUNTIFS('B-4'!$A$4:$A$8,A5)+COUNTIFS('A-5'!$A$4:$A$8,A5)+COUNTIFS('A-5'!$A$13:$A$17,A5)+COUNTIFS('B-5'!$A$4:$A$8,A5)+COUNTIFS('B-5'!$A$13:$A$17,A5)+COUNTIFS('G11'!$A$13:$A$17,A5)+COUNTIFS('G11'!$A$4:$A$8,A5)+COUNTIFS('G12'!$A$4:$A$8,A5)+COUNTIFS('G12'!$A$13:$A$17,A5)+COUNTIFS('G13'!$A$4:$A$8,A5)+COUNTIFS('G13'!$A$13:$A$17,A5)+COUNTIFS('G14'!$A$13:$A$17,A5)+COUNTIFS('G14'!$A$4:$A$8,A5)+COUNTIFS('G15'!$A$4:$A$8,A5)+COUNTIFS('G15'!$A$13:$A$17,A5)</f>
        <v>3</v>
      </c>
      <c r="K5" s="67">
        <f t="shared" si="1"/>
        <v>0</v>
      </c>
    </row>
    <row r="6" spans="1:11" ht="20.45" customHeight="1">
      <c r="A6" s="66" t="s">
        <v>21</v>
      </c>
      <c r="B6" s="47">
        <f>IF($J$6=0,"",(SUMIFS('A-1'!X4:X8,'A-1'!$A$4:$A$8,$A$6)+SUMIFS('A-1'!X13:X17,'A-1'!$A$13:$A$17,$A$6)+SUMIFS('B-1'!X4:X8,'B-1'!$A$4:$A$8,$A$6)+SUMIFS('B-1'!X13:X17,'B-1'!$A$13:$A$17,$A$6)+(SUMIFS('A-2'!X4:X8,'A-2'!$A$4:$A$8,$A$6)+SUMIFS('A-2'!X13:X17,'A-2'!$A$13:$A$17,$A$6)+SUMIFS('B-2'!X4:X8,'B-2'!$A$4:$A$8,$A$6)+SUMIFS('B-2'!X13:X17,'B-2'!$A$13:$A$17,$A$6)+(SUMIFS('A-3'!X4:X8,'A-3'!$A$4:$A$8,$A$6)+SUMIFS('A-3'!X13:X17,'A-3'!$A$13:$A$17,$A$6)+SUMIFS('B-3'!X4:X8,'B-3'!$A$4:$A$8,$A$6)+SUMIFS('B-3'!X13:X17,'B-3'!$A$13:$A$17,$A$6)+(SUMIFS('A-4'!X4:X8,'A-4'!$A$4:$A$8,$A$6)+SUMIFS('A-4'!X13:X17,'A-4'!$A$13:$A$17,$A$6)+SUMIFS('B-4'!X4:X8,'B-4'!$A$4:$A$8,$A$6)+SUMIFS('B-4'!X13:X17,'B-4'!$A$13:$A$17,$A$6)+(SUMIFS('A-5'!X4:X8,'A-5'!$A$4:$A$8,$A$6)+SUMIFS('A-5'!X13:X17,'A-5'!$A$13:$A$17,$A$6)+SUMIFS('B-5'!X4:X8,'B-5'!$A$4:$A$8,$A$6)+SUMIFS('B-5'!X13:X17,'B-5'!$A$13:$A$17,$A$6)+(SUMIFS('G11'!X4:X8,'G11'!$A$4:$A$8,$A$6)+SUMIFS('G11'!X13:X17,'G11'!$A$13:$A$17,$A$6)+SUMIFS('G12'!X4:X8,'G12'!$A$4:$A$8,$A$6)+SUMIFS('G12'!X13:X17,'G12'!$A$13:$A$17,$A$6)+(SUMIFS('G13'!X4:X8,'G13'!$A$4:$A$8,$A$6)+SUMIFS('G13'!X13:X17,'G13'!$A$13:$A$17,$A$6)+SUMIFS('G14'!X4:X8,'G14'!$A$4:$A$8,$A$6)+SUMIFS('G14'!X13:X17,'G14'!$A$13:$A$17,$A$6)+SUMIFS('G15'!X4:X8,'G15'!$A$4:$A$8,$A$6)+SUMIFS('G15'!X13:X17,'G15'!$A$13:$A$17,$A$6))))))))/20)</f>
        <v>7</v>
      </c>
      <c r="C6" s="47">
        <f>IF($J$6=0,"",(SUMIFS('A-1'!Y4:Y8,'A-1'!$A$4:$A$8,$A$6)+SUMIFS('A-1'!Y13:Y17,'A-1'!$A$13:$A$17,$A$6)+SUMIFS('B-1'!Y4:Y8,'B-1'!$A$4:$A$8,$A$6)+SUMIFS('B-1'!Y13:Y17,'B-1'!$A$13:$A$17,$A$6)+(SUMIFS('A-2'!Y4:Y8,'A-2'!$A$4:$A$8,$A$6)+SUMIFS('A-2'!Y13:Y17,'A-2'!$A$13:$A$17,$A$6)+SUMIFS('B-2'!Z4:Z8,'B-2'!$A$4:$A$8,$A$6)+SUMIFS('B-2'!Z13:Z17,'B-2'!$A$13:$A$17,$A$6)+(SUMIFS('A-3'!Y4:Y8,'A-3'!$A$4:$A$8,$A$6)+SUMIFS('A-3'!Y13:Y17,'A-3'!$A$13:$A$17,$A$6)+SUMIFS('B-3'!Z4:Z8,'B-3'!$A$4:$A$8,$A$6)+SUMIFS('B-3'!Z13:Z17,'B-3'!$A$13:$A$17,$A$6)+(SUMIFS('A-4'!Z4:Z8,'A-4'!$A$4:$A$8,$A$6)+SUMIFS('A-4'!Z13:Z17,'A-4'!$A$13:$A$17,$A$6)+SUMIFS('B-4'!Z4:Z8,'B-4'!$A$4:$A$8,$A$6)+SUMIFS('B-4'!Z13:Z17,'B-4'!$A$13:$A$17,$A$6)+(SUMIFS('A-5'!Z4:Z8,'A-5'!$A$4:$A$8,$A$6)+SUMIFS('A-5'!Z13:Z17,'A-5'!$A$13:$A$17,$A$6)+SUMIFS('B-5'!Z4:Z8,'B-5'!$A$4:$A$8,$A$6)+SUMIFS('B-5'!Z13:Z17,'B-5'!$A$13:$A$17,$A$6)+(SUMIFS('G11'!Z4:Z8,'G11'!$A$4:$A$8,$A$6)+SUMIFS('G11'!Z13:Z17,'G11'!$A$13:$A$17,$A$6)+SUMIFS('G12'!Z4:Z8,'G12'!$A$4:$A$8,$A$6)+SUMIFS('G12'!Z13:Z17,'G12'!$A$13:$A$17,$A$6)+(SUMIFS('G13'!Z4:Z8,'G13'!$A$4:$A$8,$A$6)+SUMIFS('G13'!Z13:Z17,'G13'!$A$13:$A$17,$A$6)+SUMIFS('G14'!Z4:Z8,'G14'!$A$4:$A$8,$A$6)+SUMIFS('G14'!Z13:Z17,'G14'!$A$13:$A$17,$A$6)+SUMIFS('G15'!Z4:Z8,'G15'!$A$4:$A$8,$A$6)+SUMIFS('G15'!Z13:Z17,'G15'!$A$13:$A$17,$A$6))))))))/20)</f>
        <v>1</v>
      </c>
      <c r="D6" s="47">
        <f>IF($J$6=0,"",(SUMIFS('A-1'!Z4:Z8,'A-1'!$A$4:$A$8,$A$6)+SUMIFS('A-1'!Z13:Z17,'A-1'!$A$13:$A$17,$A$6)+SUMIFS('B-1'!Z4:Z8,'B-1'!$A$4:$A$8,$A$6)+SUMIFS('B-1'!Z13:Z17,'B-1'!$A$13:$A$17,$A$6)+(SUMIFS('A-2'!Z4:Z8,'A-2'!$A$4:$A$8,$A$6)+SUMIFS('A-2'!Z13:Z17,'A-2'!$A$13:$A$17,$A$6)+SUMIFS('B-2'!AA4:AA8,'B-2'!$A$4:$A$8,$A$6)+SUMIFS('B-2'!AA13:AA17,'B-2'!$A$13:$A$17,$A$6)+(SUMIFS('A-3'!Z4:Z8,'A-3'!$A$4:$A$8,$A$6)+SUMIFS('A-3'!Z13:Z17,'A-3'!$A$13:$A$17,$A$6)+SUMIFS('B-3'!AA4:AA8,'B-3'!$A$4:$A$8,$A$6)+SUMIFS('B-3'!AA13:AA17,'B-3'!$A$13:$A$17,$A$6)+(SUMIFS('A-4'!AA4:AA8,'A-4'!$A$4:$A$8,$A$6)+SUMIFS('A-4'!AA13:AA17,'A-4'!$A$13:$A$17,$A$6)+SUMIFS('B-4'!AA4:AA8,'B-4'!$A$4:$A$8,$A$6)+SUMIFS('B-4'!AA13:AA17,'B-4'!$A$13:$A$17,$A$6)+(SUMIFS('A-5'!AA4:AA8,'A-5'!$A$4:$A$8,$A$6)+SUMIFS('A-5'!AA13:AA17,'A-5'!$A$13:$A$17,$A$6)+SUMIFS('B-5'!AA4:AA8,'B-5'!$A$4:$A$8,$A$6)+SUMIFS('B-5'!AA13:AA17,'B-5'!$A$13:$A$17,$A$6)+(SUMIFS('G11'!AA4:AA8,'G11'!$A$4:$A$8,$A$6)+SUMIFS('G11'!AA13:AA17,'G11'!$A$13:$A$17,$A$6)+SUMIFS('G12'!AA4:AA8,'G12'!$A$4:$A$8,$A$6)+SUMIFS('G12'!AA13:AA17,'G12'!$A$13:$A$17,$A$6)+(SUMIFS('G13'!AA4:AA8,'G13'!$A$4:$A$8,$A$6)+SUMIFS('G13'!AA13:AA17,'G13'!$A$13:$A$17,$A$6)+SUMIFS('G14'!AA4:AA8,'G14'!$A$4:$A$8,$A$6)+SUMIFS('G14'!AA13:AA17,'G14'!$A$13:$A$17,$A$6)+SUMIFS('G15'!AA4:AA8,'G15'!$A$4:$A$8,$A$6)+SUMIFS('G15'!AA13:AA17,'G15'!$A$13:$A$17,$A$6))))))))/20)</f>
        <v>3</v>
      </c>
      <c r="E6" s="47">
        <f>IF($J$6=0,"",(SUMIFS('A-1'!AA4:AA8,'A-1'!$A$4:$A$8,$A$6)+SUMIFS('A-1'!AA13:AA17,'A-1'!$A$13:$A$17,$A$6)+SUMIFS('B-1'!AA4:AA8,'B-1'!$A$4:$A$8,$A$6)+SUMIFS('B-1'!AA13:AA17,'B-1'!$A$13:$A$17,$A$6)+(SUMIFS('A-2'!AA4:AA8,'A-2'!$A$4:$A$8,$A$6)+SUMIFS('A-2'!AA13:AA17,'A-2'!$A$13:$A$17,$A$6)+SUMIFS('B-2'!AB4:AB8,'B-2'!$A$4:$A$8,$A$6)+SUMIFS('B-2'!AB13:AB17,'B-2'!$A$13:$A$17,$A$6)+(SUMIFS('A-3'!AA4:AA8,'A-3'!$A$4:$A$8,$A$6)+SUMIFS('A-3'!AA13:AA17,'A-3'!$A$13:$A$17,$A$6)+SUMIFS('B-3'!AB4:AB8,'B-3'!$A$4:$A$8,$A$6)+SUMIFS('B-3'!AB13:AB17,'B-3'!$A$13:$A$17,$A$6)+(SUMIFS('A-4'!AB4:AB8,'A-4'!$A$4:$A$8,$A$6)+SUMIFS('A-4'!AB13:AB17,'A-4'!$A$13:$A$17,$A$6)+SUMIFS('B-4'!AB4:AB8,'B-4'!$A$4:$A$8,$A$6)+SUMIFS('B-4'!AB13:AB17,'B-4'!$A$13:$A$17,$A$6)+(SUMIFS('A-5'!AB4:AB8,'A-5'!$A$4:$A$8,$A$6)+SUMIFS('A-5'!AB13:AB17,'A-5'!$A$13:$A$17,$A$6)+SUMIFS('B-5'!AB4:AB8,'B-5'!$A$4:$A$8,$A$6)+SUMIFS('B-5'!AB13:AB17,'B-5'!$A$13:$A$17,$A$6)+(SUMIFS('G11'!AB4:AB8,'G11'!$A$4:$A$8,$A$6)+SUMIFS('G11'!AB13:AB17,'G11'!$A$13:$A$17,$A$6)+SUMIFS('G12'!AB4:AB8,'G12'!$A$4:$A$8,$A$6)+SUMIFS('G12'!AB13:AB17,'G12'!$A$13:$A$17,$A$6)+(SUMIFS('G13'!AB4:AB8,'G13'!$A$4:$A$8,$A$6)+SUMIFS('G13'!AB13:AB17,'G13'!$A$13:$A$17,$A$6)+SUMIFS('G14'!AB4:AB8,'G14'!$A$4:$A$8,$A$6)+SUMIFS('G14'!AB13:AB17,'G14'!$A$13:$A$17,$A$6)+SUMIFS('G15'!AB4:AB8,'G15'!$A$4:$A$8,$A$6)+SUMIFS('G15'!AB13:AB17,'G15'!$A$13:$A$17,$A$6))))))))/20)</f>
        <v>2</v>
      </c>
      <c r="F6" s="47">
        <f>IF($J$6=0,"",(SUMIFS('A-1'!AB4:AB8,'A-1'!$A$4:$A$8,$A$6)+SUMIFS('A-1'!AB13:AB17,'A-1'!$A$13:$A$17,$A$6)+SUMIFS('B-1'!AB4:AB8,'B-1'!$A$4:$A$8,$A$6)+SUMIFS('B-1'!AB13:AB17,'B-1'!$A$13:$A$17,$A$6)+(SUMIFS('A-2'!AB4:AB8,'A-2'!$A$4:$A$8,$A$6)+SUMIFS('A-2'!AB13:AB17,'A-2'!$A$13:$A$17,$A$6)+SUMIFS('B-2'!AC4:AC8,'B-2'!$A$4:$A$8,$A$6)+SUMIFS('B-2'!AC13:AC17,'B-2'!$A$13:$A$17,$A$6)+(SUMIFS('A-3'!AB4:AB8,'A-3'!$A$4:$A$8,$A$6)+SUMIFS('A-3'!AB13:AB17,'A-3'!$A$13:$A$17,$A$6)+SUMIFS('B-3'!AC4:AC8,'B-3'!$A$4:$A$8,$A$6)+SUMIFS('B-3'!AC13:AC17,'B-3'!$A$13:$A$17,$A$6)+(SUMIFS('A-4'!AC4:AC8,'A-4'!$A$4:$A$8,$A$6)+SUMIFS('A-4'!AC13:AC17,'A-4'!$A$13:$A$17,$A$6)+SUMIFS('B-4'!AC4:AC8,'B-4'!$A$4:$A$8,$A$6)+SUMIFS('B-4'!AC13:AC17,'B-4'!$A$13:$A$17,$A$6)+(SUMIFS('A-5'!AC4:AC8,'A-5'!$A$4:$A$8,$A$6)+SUMIFS('A-5'!AC13:AC17,'A-5'!$A$13:$A$17,$A$6)+SUMIFS('B-5'!AC4:AC8,'B-5'!$A$4:$A$8,$A$6)+SUMIFS('B-5'!AC13:AC17,'B-5'!$A$13:$A$17,$A$6)+(SUMIFS('G11'!AC4:AC8,'G11'!$A$4:$A$8,$A$6)+SUMIFS('G11'!AC13:AC17,'G11'!$A$13:$A$17,$A$6)+SUMIFS('G12'!AC4:AC8,'G12'!$A$4:$A$8,$A$6)+SUMIFS('G12'!AC13:AC17,'G12'!$A$13:$A$17,$A$6)+(SUMIFS('G13'!AC4:AC8,'G13'!$A$4:$A$8,$A$6)+SUMIFS('G13'!AC13:AC17,'G13'!$A$13:$A$17,$A$6)+SUMIFS('G14'!AC4:AC8,'G14'!$A$4:$A$8,$A$6)+SUMIFS('G14'!AC13:AC17,'G14'!$A$13:$A$17,$A$6)+SUMIFS('G15'!AC4:AC8,'G15'!$A$4:$A$8,$A$6)+SUMIFS('G15'!AC13:AC17,'G15'!$A$13:$A$17,$A$6))))))))/20)</f>
        <v>3</v>
      </c>
      <c r="G6" s="47">
        <f>IF($J$6=0,"",(SUMIFS('A-1'!AC4:AC8,'A-1'!$A$4:$A$8,$A$6)+SUMIFS('A-1'!AC13:AC17,'A-1'!$A$13:$A$17,$A$6)+SUMIFS('B-1'!AC4:AC8,'B-1'!$A$4:$A$8,$A$6)+SUMIFS('B-1'!AC13:AC17,'B-1'!$A$13:$A$17,$A$6)+(SUMIFS('A-2'!AC4:AC8,'A-2'!$A$4:$A$8,$A$6)+SUMIFS('A-2'!AC13:AC17,'A-2'!$A$13:$A$17,$A$6)+SUMIFS('B-2'!AD4:AD8,'B-2'!$A$4:$A$8,$A$6)+SUMIFS('B-2'!AD13:AD17,'B-2'!$A$13:$A$17,$A$6)+(SUMIFS('A-3'!AC4:AC8,'A-3'!$A$4:$A$8,$A$6)+SUMIFS('A-3'!AC13:AC17,'A-3'!$A$13:$A$17,$A$6)+SUMIFS('B-3'!AD4:AD8,'B-3'!$A$4:$A$8,$A$6)+SUMIFS('B-3'!AD13:AD17,'B-3'!$A$13:$A$17,$A$6)+(SUMIFS('A-4'!AD4:AD8,'A-4'!$A$4:$A$8,$A$6)+SUMIFS('A-4'!AD13:AD17,'A-4'!$A$13:$A$17,$A$6)+SUMIFS('B-4'!AD4:AD8,'B-4'!$A$4:$A$8,$A$6)+SUMIFS('B-4'!AD13:AD17,'B-4'!$A$13:$A$17,$A$6)+(SUMIFS('A-5'!AD4:AD8,'A-5'!$A$4:$A$8,$A$6)+SUMIFS('A-5'!AD13:AD17,'A-5'!$A$13:$A$17,$A$6)+SUMIFS('B-5'!AD4:AD8,'B-5'!$A$4:$A$8,$A$6)+SUMIFS('B-5'!AD13:AD17,'B-5'!$A$13:$A$17,$A$6)+(SUMIFS('G11'!AD4:AD8,'G11'!$A$4:$A$8,$A$6)+SUMIFS('G11'!AD13:AD17,'G11'!$A$13:$A$17,$A$6)+SUMIFS('G12'!AD4:AD8,'G12'!$A$4:$A$8,$A$6)+SUMIFS('G12'!AD13:AD17,'G12'!$A$13:$A$17,$A$6)+(SUMIFS('G13'!AD4:AD8,'G13'!$A$4:$A$8,$A$6)+SUMIFS('G13'!AD13:AD17,'G13'!$A$13:$A$17,$A$6)+SUMIFS('G14'!AD4:AD8,'G14'!$A$4:$A$8,$A$6)+SUMIFS('G14'!AD13:AD17,'G14'!$A$13:$A$17,$A$6)+SUMIFS('G15'!AD4:AD8,'G15'!$A$4:$A$8,$A$6)+SUMIFS('G15'!AD13:AD17,'G15'!$A$13:$A$17,$A$6))))))))/20)</f>
        <v>0</v>
      </c>
      <c r="H6" s="47">
        <f>IF($J$6=0,"",(SUMIFS('A-1'!AD4:AD8,'A-1'!$A$4:$A$8,$A$6)+SUMIFS('A-1'!AD13:AD17,'A-1'!$A$13:$A$17,$A$6)+SUMIFS('B-1'!AD4:AD8,'B-1'!$A$4:$A$8,$A$6)+SUMIFS('B-1'!AD13:AD17,'B-1'!$A$13:$A$17,$A$6)+(SUMIFS('A-2'!AD4:AD8,'A-2'!$A$4:$A$8,$A$6)+SUMIFS('A-2'!AD13:AD17,'A-2'!$A$13:$A$17,$A$6)+SUMIFS('B-2'!AE4:AE8,'B-2'!$A$4:$A$8,$A$6)+SUMIFS('B-2'!AE13:AE17,'B-2'!$A$13:$A$17,$A$6)+(SUMIFS('A-3'!AD4:AD8,'A-3'!$A$4:$A$8,$A$6)+SUMIFS('A-3'!AD13:AD17,'A-3'!$A$13:$A$17,$A$6)+SUMIFS('B-3'!AE4:AE8,'B-3'!$A$4:$A$8,$A$6)+SUMIFS('B-3'!AE13:AE17,'B-3'!$A$13:$A$17,$A$6)+(SUMIFS('A-4'!AE4:AE8,'A-4'!$A$4:$A$8,$A$6)+SUMIFS('A-4'!AE13:AE17,'A-4'!$A$13:$A$17,$A$6)+SUMIFS('B-4'!AE4:AE8,'B-4'!$A$4:$A$8,$A$6)+SUMIFS('B-4'!AE13:AE17,'B-4'!$A$13:$A$17,$A$6)+(SUMIFS('A-5'!AE4:AE8,'A-5'!$A$4:$A$8,$A$6)+SUMIFS('A-5'!AE13:AE17,'A-5'!$A$13:$A$17,$A$6)+SUMIFS('B-5'!AE4:AE8,'B-5'!$A$4:$A$8,$A$6)+SUMIFS('B-5'!AE13:AE17,'B-5'!$A$13:$A$17,$A$6)+(SUMIFS('G11'!AE4:AE8,'G11'!$A$4:$A$8,$A$6)+SUMIFS('G11'!AE13:AE17,'G11'!$A$13:$A$17,$A$6)+SUMIFS('G12'!AE4:AE8,'G12'!$A$4:$A$8,$A$6)+SUMIFS('G12'!AE13:AE17,'G12'!$A$13:$A$17,$A$6)+(SUMIFS('G13'!AE4:AE8,'G13'!$A$4:$A$8,$A$6)+SUMIFS('G13'!AE13:AE17,'G13'!$A$13:$A$17,$A$6)+SUMIFS('G14'!AE4:AE8,'G14'!$A$4:$A$8,$A$6)+SUMIFS('G14'!AE13:AE17,'G14'!$A$13:$A$17,$A$6)+SUMIFS('G15'!AE4:AE8,'G15'!$A$4:$A$8,$A$6)+SUMIFS('G15'!AE13:AE17,'G15'!$A$13:$A$17,$A$6))))))))/20)</f>
        <v>0</v>
      </c>
      <c r="I6" s="46">
        <f t="shared" si="0"/>
        <v>16</v>
      </c>
      <c r="J6" s="46">
        <f>COUNTIFS('A-1'!$A$4:$A$8,A6)+COUNTIFS('A-1'!$A$13:$A$17,A6)+COUNTIFS('B-1'!$A$13:$A$17,A6)+COUNTIFS('B-1'!$A$4:$A$8,A6)+COUNTIFS('A-2'!$A$4:$A$8,A6)+COUNTIFS('A-2'!$A$13:$A$17,A6)+COUNTIFS('B-2'!$A$4:$A$8,A6)+COUNTIFS('B-2'!$A$13:$A$17,A6)+COUNTIFS('A-3'!$A$13:$A$17,A6)+COUNTIFS('A-3'!$A$4:$A$8,A6)+COUNTIFS('B-3'!$A$4:$A$8,A6)+COUNTIFS('B-3'!$A$13:$A$17,A6)+COUNTIFS('A-4'!$A$4:$A$8,A6)+COUNTIFS('A-4'!$A$13:$A$17,A6)+COUNTIFS('B-4'!$A$13:$A$17,A6)+COUNTIFS('B-4'!$A$4:$A$8,A6)+COUNTIFS('A-5'!$A$4:$A$8,A6)+COUNTIFS('A-5'!$A$13:$A$17,A6)+COUNTIFS('B-5'!$A$4:$A$8,A6)+COUNTIFS('B-5'!$A$13:$A$17,A6)+COUNTIFS('G11'!$A$13:$A$17,A6)+COUNTIFS('G11'!$A$4:$A$8,A6)+COUNTIFS('G12'!$A$4:$A$8,A6)+COUNTIFS('G12'!$A$13:$A$17,A6)+COUNTIFS('G13'!$A$4:$A$8,A6)+COUNTIFS('G13'!$A$13:$A$17,A6)+COUNTIFS('G14'!$A$13:$A$17,A6)+COUNTIFS('G14'!$A$4:$A$8,A6)+COUNTIFS('G15'!$A$4:$A$8,A6)+COUNTIFS('G15'!$A$13:$A$17,A6)</f>
        <v>5</v>
      </c>
      <c r="K6" s="68">
        <f t="shared" si="1"/>
        <v>3.2</v>
      </c>
    </row>
    <row r="7" spans="1:11" ht="20.45" customHeight="1">
      <c r="A7" s="66" t="s">
        <v>22</v>
      </c>
      <c r="B7" s="48">
        <f>IF($J$7=0,"",(SUMIFS('A-1'!X4:X8,'A-1'!$A$4:$A$8,$A$7)+SUMIFS('A-1'!X13:X17,'A-1'!$A$13:$A$17,$A$7)+SUMIFS('B-1'!X4:X8,'B-1'!$A$4:$A$8,$A$7)+SUMIFS('B-1'!X13:X17,'B-1'!$A$13:$A$17,$A$7)+(SUMIFS('A-2'!X4:X8,'A-2'!$A$4:$A$8,$A$7)+SUMIFS('A-2'!X13:X17,'A-2'!$A$13:$A$17,$A$7)+SUMIFS('B-2'!X4:X8,'B-2'!$A$4:$A$8,$A$7)+SUMIFS('B-2'!X13:X17,'B-2'!$A$13:$A$17,$A$7)+(SUMIFS('A-3'!X4:X8,'A-3'!$A$4:$A$8,$A$7)+SUMIFS('A-3'!X13:X17,'A-3'!$A$13:$A$17,$A$7)+SUMIFS('B-3'!X4:X8,'B-3'!$A$4:$A$8,$A$7)+SUMIFS('B-3'!X13:X17,'B-3'!$A$13:$A$17,$A$7)+(SUMIFS('A-4'!X4:X8,'A-4'!$A$4:$A$8,$A$7)+SUMIFS('A-4'!X13:X17,'A-4'!$A$13:$A$17,$A$7)+SUMIFS('B-4'!X4:X8,'B-4'!$A$4:$A$8,$A$7)+SUMIFS('B-4'!X13:X17,'B-4'!$A$13:$A$17,$A$7)+(SUMIFS('A-5'!X4:X8,'A-5'!$A$4:$A$8,$A$7)+SUMIFS('A-5'!X13:X17,'A-5'!$A$13:$A$17,$A$7)+SUMIFS('B-5'!X4:X8,'B-5'!$A$4:$A$8,$A$7)+SUMIFS('B-5'!X13:X17,'B-5'!$A$13:$A$17,$A$7)+(SUMIFS('G11'!X4:X8,'G11'!$A$4:$A$8,$A$7)+SUMIFS('G11'!X13:X17,'G11'!$A$13:$A$17,$A$7)+SUMIFS('G12'!X4:X8,'G12'!$A$4:$A$8,$A$7)+SUMIFS('G12'!X13:X17,'G12'!$A$13:$A$17,$A$7)+(SUMIFS('G13'!X4:X8,'G13'!$A$4:$A$8,$A$7)+SUMIFS('G13'!X13:X17,'G13'!$A$13:$A$17,$A$7)+SUMIFS('G14'!X4:X8,'G14'!$A$4:$A$8,$A$7)+SUMIFS('G14'!X13:X17,'G14'!$A$13:$A$17,$A$7)+SUMIFS('G15'!X4:X8,'G15'!$A$4:$A$8,$A$7)+SUMIFS('G15'!X13:X17,'G15'!$A$13:$A$17,$A$7))))))))/20)</f>
        <v>6</v>
      </c>
      <c r="C7" s="48">
        <f>IF($J$7=0,"",(SUMIFS('A-1'!Y4:Y8,'A-1'!$A$4:$A$8,$A$7)+SUMIFS('A-1'!Y13:Y17,'A-1'!$A$13:$A$17,$A$7)+SUMIFS('B-1'!Y4:Y8,'B-1'!$A$4:$A$8,$A$7)+SUMIFS('B-1'!Y13:Y17,'B-1'!$A$13:$A$17,$A$7)+(SUMIFS('A-2'!Y4:Y8,'A-2'!$A$4:$A$8,$A$7)+SUMIFS('A-2'!Y13:Y17,'A-2'!$A$13:$A$17,$A$7)+SUMIFS('B-2'!Z4:Z8,'B-2'!$A$4:$A$8,$A$7)+SUMIFS('B-2'!Z13:Z17,'B-2'!$A$13:$A$17,$A$7)+(SUMIFS('A-3'!Y4:Y8,'A-3'!$A$4:$A$8,$A$7)+SUMIFS('A-3'!Y13:Y17,'A-3'!$A$13:$A$17,$A$7)+SUMIFS('B-3'!Z4:Z8,'B-3'!$A$4:$A$8,$A$7)+SUMIFS('B-3'!Z13:Z17,'B-3'!$A$13:$A$17,$A$7)+(SUMIFS('A-4'!Z4:Z8,'A-4'!$A$4:$A$8,$A$7)+SUMIFS('A-4'!Z13:Z17,'A-4'!$A$13:$A$17,$A$7)+SUMIFS('B-4'!Z4:Z8,'B-4'!$A$4:$A$8,$A$7)+SUMIFS('B-4'!Z13:Z17,'B-4'!$A$13:$A$17,$A$7)+(SUMIFS('A-5'!Z4:Z8,'A-5'!$A$4:$A$8,$A$7)+SUMIFS('A-5'!Z13:Z17,'A-5'!$A$13:$A$17,$A$7)+SUMIFS('B-5'!Z4:Z8,'B-5'!$A$4:$A$8,$A$7)+SUMIFS('B-5'!Z13:Z17,'B-5'!$A$13:$A$17,$A$7)+(SUMIFS('G11'!Z4:Z8,'G11'!$A$4:$A$8,$A$7)+SUMIFS('G11'!Z13:Z17,'G11'!$A$13:$A$17,$A$7)+SUMIFS('G12'!Z4:Z8,'G12'!$A$4:$A$8,$A$7)+SUMIFS('G12'!Z13:Z17,'G12'!$A$13:$A$17,$A$7)+(SUMIFS('G13'!Z4:Z8,'G13'!$A$4:$A$8,$A$7)+SUMIFS('G13'!Z13:Z17,'G13'!$A$13:$A$17,$A$7)+SUMIFS('G14'!Z4:Z8,'G14'!$A$4:$A$8,$A$7)+SUMIFS('G14'!Z13:Z17,'G14'!$A$13:$A$17,$A$7)+SUMIFS('G15'!Z4:Z8,'G15'!$A$4:$A$8,$A$7)+SUMIFS('G15'!Z13:Z17,'G15'!$A$13:$A$17,$A$7))))))))/20)</f>
        <v>0</v>
      </c>
      <c r="D7" s="48">
        <f>IF($J$7=0,"",(SUMIFS('A-1'!Z4:Z8,'A-1'!$A$4:$A$8,$A$7)+SUMIFS('A-1'!Z13:Z17,'A-1'!$A$13:$A$17,$A$7)+SUMIFS('B-1'!Z4:Z8,'B-1'!$A$4:$A$8,$A$7)+SUMIFS('B-1'!Z13:Z17,'B-1'!$A$13:$A$17,$A$7)+(SUMIFS('A-2'!Z4:Z8,'A-2'!$A$4:$A$8,$A$7)+SUMIFS('A-2'!Z13:Z17,'A-2'!$A$13:$A$17,$A$7)+SUMIFS('B-2'!AA4:AA8,'B-2'!$A$4:$A$8,$A$7)+SUMIFS('B-2'!AA13:AA17,'B-2'!$A$13:$A$17,$A$7)+(SUMIFS('A-3'!Z4:Z8,'A-3'!$A$4:$A$8,$A$7)+SUMIFS('A-3'!Z13:Z17,'A-3'!$A$13:$A$17,$A$7)+SUMIFS('B-3'!AA4:AA8,'B-3'!$A$4:$A$8,$A$7)+SUMIFS('B-3'!AA13:AA17,'B-3'!$A$13:$A$17,$A$7)+(SUMIFS('A-4'!AA4:AA8,'A-4'!$A$4:$A$8,$A$7)+SUMIFS('A-4'!AA13:AA17,'A-4'!$A$13:$A$17,$A$7)+SUMIFS('B-4'!AA4:AA8,'B-4'!$A$4:$A$8,$A$7)+SUMIFS('B-4'!AA13:AA17,'B-4'!$A$13:$A$17,$A$7)+(SUMIFS('A-5'!AA4:AA8,'A-5'!$A$4:$A$8,$A$7)+SUMIFS('A-5'!AA13:AA17,'A-5'!$A$13:$A$17,$A$7)+SUMIFS('B-5'!AA4:AA8,'B-5'!$A$4:$A$8,$A$7)+SUMIFS('B-5'!AA13:AA17,'B-5'!$A$13:$A$17,$A$7)+(SUMIFS('G11'!AA4:AA8,'G11'!$A$4:$A$8,$A$7)+SUMIFS('G11'!AA13:AA17,'G11'!$A$13:$A$17,$A$7)+SUMIFS('G12'!AA4:AA8,'G12'!$A$4:$A$8,$A$7)+SUMIFS('G12'!AA13:AA17,'G12'!$A$13:$A$17,$A$7)+(SUMIFS('G13'!AA4:AA8,'G13'!$A$4:$A$8,$A$7)+SUMIFS('G13'!AA13:AA17,'G13'!$A$13:$A$17,$A$7)+SUMIFS('G14'!AA4:AA8,'G14'!$A$4:$A$8,$A$7)+SUMIFS('G14'!AA13:AA17,'G14'!$A$13:$A$17,$A$7)+SUMIFS('G15'!AA4:AA8,'G15'!$A$4:$A$8,$A$7)+SUMIFS('G15'!AA13:AA17,'G15'!$A$13:$A$17,$A$7))))))))/20)</f>
        <v>0</v>
      </c>
      <c r="E7" s="48">
        <f>IF($J$7=0,"",(SUMIFS('A-1'!AA4:AA8,'A-1'!$A$4:$A$8,$A$7)+SUMIFS('A-1'!AA13:AA17,'A-1'!$A$13:$A$17,$A$7)+SUMIFS('B-1'!AA4:AA8,'B-1'!$A$4:$A$8,$A$7)+SUMIFS('B-1'!AA13:AA17,'B-1'!$A$13:$A$17,$A$7)+(SUMIFS('A-2'!AA4:AA8,'A-2'!$A$4:$A$8,$A$7)+SUMIFS('A-2'!AA13:AA17,'A-2'!$A$13:$A$17,$A$7)+SUMIFS('B-2'!AB4:AB8,'B-2'!$A$4:$A$8,$A$7)+SUMIFS('B-2'!AB13:AB17,'B-2'!$A$13:$A$17,$A$7)+(SUMIFS('A-3'!AA4:AA8,'A-3'!$A$4:$A$8,$A$7)+SUMIFS('A-3'!AA13:AA17,'A-3'!$A$13:$A$17,$A$7)+SUMIFS('B-3'!AB4:AB8,'B-3'!$A$4:$A$8,$A$7)+SUMIFS('B-3'!AB13:AB17,'B-3'!$A$13:$A$17,$A$7)+(SUMIFS('A-4'!AB4:AB8,'A-4'!$A$4:$A$8,$A$7)+SUMIFS('A-4'!AB13:AB17,'A-4'!$A$13:$A$17,$A$7)+SUMIFS('B-4'!AB4:AB8,'B-4'!$A$4:$A$8,$A$7)+SUMIFS('B-4'!AB13:AB17,'B-4'!$A$13:$A$17,$A$7)+(SUMIFS('A-5'!AB4:AB8,'A-5'!$A$4:$A$8,$A$7)+SUMIFS('A-5'!AB13:AB17,'A-5'!$A$13:$A$17,$A$7)+SUMIFS('B-5'!AB4:AB8,'B-5'!$A$4:$A$8,$A$7)+SUMIFS('B-5'!AB13:AB17,'B-5'!$A$13:$A$17,$A$7)+(SUMIFS('G11'!AB4:AB8,'G11'!$A$4:$A$8,$A$7)+SUMIFS('G11'!AB13:AB17,'G11'!$A$13:$A$17,$A$7)+SUMIFS('G12'!AB4:AB8,'G12'!$A$4:$A$8,$A$7)+SUMIFS('G12'!AB13:AB17,'G12'!$A$13:$A$17,$A$7)+(SUMIFS('G13'!AB4:AB8,'G13'!$A$4:$A$8,$A$7)+SUMIFS('G13'!AB13:AB17,'G13'!$A$13:$A$17,$A$7)+SUMIFS('G14'!AB4:AB8,'G14'!$A$4:$A$8,$A$7)+SUMIFS('G14'!AB13:AB17,'G14'!$A$13:$A$17,$A$7)+SUMIFS('G15'!AB4:AB8,'G15'!$A$4:$A$8,$A$7)+SUMIFS('G15'!AB13:AB17,'G15'!$A$13:$A$17,$A$7))))))))/20)</f>
        <v>0</v>
      </c>
      <c r="F7" s="48">
        <f>IF($J$7=0,"",(SUMIFS('A-1'!AB4:AB8,'A-1'!$A$4:$A$8,$A$7)+SUMIFS('A-1'!AB13:AB17,'A-1'!$A$13:$A$17,$A$7)+SUMIFS('B-1'!AB4:AB8,'B-1'!$A$4:$A$8,$A$7)+SUMIFS('B-1'!AB13:AB17,'B-1'!$A$13:$A$17,$A$7)+(SUMIFS('A-2'!AB4:AB8,'A-2'!$A$4:$A$8,$A$7)+SUMIFS('A-2'!AB13:AB17,'A-2'!$A$13:$A$17,$A$7)+SUMIFS('B-2'!AC4:AC8,'B-2'!$A$4:$A$8,$A$7)+SUMIFS('B-2'!AC13:AC17,'B-2'!$A$13:$A$17,$A$7)+(SUMIFS('A-3'!AB4:AB8,'A-3'!$A$4:$A$8,$A$7)+SUMIFS('A-3'!AB13:AB17,'A-3'!$A$13:$A$17,$A$7)+SUMIFS('B-3'!AC4:AC8,'B-3'!$A$4:$A$8,$A$7)+SUMIFS('B-3'!AC13:AC17,'B-3'!$A$13:$A$17,$A$7)+(SUMIFS('A-4'!AC4:AC8,'A-4'!$A$4:$A$8,$A$7)+SUMIFS('A-4'!AC13:AC17,'A-4'!$A$13:$A$17,$A$7)+SUMIFS('B-4'!AC4:AC8,'B-4'!$A$4:$A$8,$A$7)+SUMIFS('B-4'!AC13:AC17,'B-4'!$A$13:$A$17,$A$7)+(SUMIFS('A-5'!AC4:AC8,'A-5'!$A$4:$A$8,$A$7)+SUMIFS('A-5'!AC13:AC17,'A-5'!$A$13:$A$17,$A$7)+SUMIFS('B-5'!AC4:AC8,'B-5'!$A$4:$A$8,$A$7)+SUMIFS('B-5'!AC13:AC17,'B-5'!$A$13:$A$17,$A$7)+(SUMIFS('G11'!AC4:AC8,'G11'!$A$4:$A$8,$A$7)+SUMIFS('G11'!AC13:AC17,'G11'!$A$13:$A$17,$A$7)+SUMIFS('G12'!AC4:AC8,'G12'!$A$4:$A$8,$A$7)+SUMIFS('G12'!AC13:AC17,'G12'!$A$13:$A$17,$A$7)+(SUMIFS('G13'!AC4:AC8,'G13'!$A$4:$A$8,$A$7)+SUMIFS('G13'!AC13:AC17,'G13'!$A$13:$A$17,$A$7)+SUMIFS('G14'!AC4:AC8,'G14'!$A$4:$A$8,$A$7)+SUMIFS('G14'!AC13:AC17,'G14'!$A$13:$A$17,$A$7)+SUMIFS('G15'!AC4:AC8,'G15'!$A$4:$A$8,$A$7)+SUMIFS('G15'!AC13:AC17,'G15'!$A$13:$A$17,$A$7))))))))/20)</f>
        <v>0</v>
      </c>
      <c r="G7" s="48">
        <f>IF($J$7=0,"",(SUMIFS('A-1'!AC4:AC8,'A-1'!$A$4:$A$8,$A$7)+SUMIFS('A-1'!AC13:AC17,'A-1'!$A$13:$A$17,$A$7)+SUMIFS('B-1'!AC4:AC8,'B-1'!$A$4:$A$8,$A$7)+SUMIFS('B-1'!AC13:AC17,'B-1'!$A$13:$A$17,$A$7)+(SUMIFS('A-2'!AC4:AC8,'A-2'!$A$4:$A$8,$A$7)+SUMIFS('A-2'!AC13:AC17,'A-2'!$A$13:$A$17,$A$7)+SUMIFS('B-2'!AD4:AD8,'B-2'!$A$4:$A$8,$A$7)+SUMIFS('B-2'!AD13:AD17,'B-2'!$A$13:$A$17,$A$7)+(SUMIFS('A-3'!AC4:AC8,'A-3'!$A$4:$A$8,$A$7)+SUMIFS('A-3'!AC13:AC17,'A-3'!$A$13:$A$17,$A$7)+SUMIFS('B-3'!AD4:AD8,'B-3'!$A$4:$A$8,$A$7)+SUMIFS('B-3'!AD13:AD17,'B-3'!$A$13:$A$17,$A$7)+(SUMIFS('A-4'!AD4:AD8,'A-4'!$A$4:$A$8,$A$7)+SUMIFS('A-4'!AD13:AD17,'A-4'!$A$13:$A$17,$A$7)+SUMIFS('B-4'!AD4:AD8,'B-4'!$A$4:$A$8,$A$7)+SUMIFS('B-4'!AD13:AD17,'B-4'!$A$13:$A$17,$A$7)+(SUMIFS('A-5'!AD4:AD8,'A-5'!$A$4:$A$8,$A$7)+SUMIFS('A-5'!AD13:AD17,'A-5'!$A$13:$A$17,$A$7)+SUMIFS('B-5'!AD4:AD8,'B-5'!$A$4:$A$8,$A$7)+SUMIFS('B-5'!AD13:AD17,'B-5'!$A$13:$A$17,$A$7)+(SUMIFS('G11'!AD4:AD8,'G11'!$A$4:$A$8,$A$7)+SUMIFS('G11'!AD13:AD17,'G11'!$A$13:$A$17,$A$7)+SUMIFS('G12'!AD4:AD8,'G12'!$A$4:$A$8,$A$7)+SUMIFS('G12'!AD13:AD17,'G12'!$A$13:$A$17,$A$7)+(SUMIFS('G13'!AD4:AD8,'G13'!$A$4:$A$8,$A$7)+SUMIFS('G13'!AD13:AD17,'G13'!$A$13:$A$17,$A$7)+SUMIFS('G14'!AD4:AD8,'G14'!$A$4:$A$8,$A$7)+SUMIFS('G14'!AD13:AD17,'G14'!$A$13:$A$17,$A$7)+SUMIFS('G15'!AD4:AD8,'G15'!$A$4:$A$8,$A$7)+SUMIFS('G15'!AD13:AD17,'G15'!$A$13:$A$17,$A$7))))))))/20)</f>
        <v>0</v>
      </c>
      <c r="H7" s="48">
        <f>IF($J$7=0,"",(SUMIFS('A-1'!AD4:AD8,'A-1'!$A$4:$A$8,$A$7)+SUMIFS('A-1'!AD13:AD17,'A-1'!$A$13:$A$17,$A$7)+SUMIFS('B-1'!AD4:AD8,'B-1'!$A$4:$A$8,$A$7)+SUMIFS('B-1'!AD13:AD17,'B-1'!$A$13:$A$17,$A$7)+(SUMIFS('A-2'!AD4:AD8,'A-2'!$A$4:$A$8,$A$7)+SUMIFS('A-2'!AD13:AD17,'A-2'!$A$13:$A$17,$A$7)+SUMIFS('B-2'!AE4:AE8,'B-2'!$A$4:$A$8,$A$7)+SUMIFS('B-2'!AE13:AE17,'B-2'!$A$13:$A$17,$A$7)+(SUMIFS('A-3'!AD4:AD8,'A-3'!$A$4:$A$8,$A$7)+SUMIFS('A-3'!AD13:AD17,'A-3'!$A$13:$A$17,$A$7)+SUMIFS('B-3'!AE4:AE8,'B-3'!$A$4:$A$8,$A$7)+SUMIFS('B-3'!AE13:AE17,'B-3'!$A$13:$A$17,$A$7)+(SUMIFS('A-4'!AE4:AE8,'A-4'!$A$4:$A$8,$A$7)+SUMIFS('A-4'!AE13:AE17,'A-4'!$A$13:$A$17,$A$7)+SUMIFS('B-4'!AE4:AE8,'B-4'!$A$4:$A$8,$A$7)+SUMIFS('B-4'!AE13:AE17,'B-4'!$A$13:$A$17,$A$7)+(SUMIFS('A-5'!AE4:AE8,'A-5'!$A$4:$A$8,$A$7)+SUMIFS('A-5'!AE13:AE17,'A-5'!$A$13:$A$17,$A$7)+SUMIFS('B-5'!AE4:AE8,'B-5'!$A$4:$A$8,$A$7)+SUMIFS('B-5'!AE13:AE17,'B-5'!$A$13:$A$17,$A$7)+(SUMIFS('G11'!AE4:AE8,'G11'!$A$4:$A$8,$A$7)+SUMIFS('G11'!AE13:AE17,'G11'!$A$13:$A$17,$A$7)+SUMIFS('G12'!AE4:AE8,'G12'!$A$4:$A$8,$A$7)+SUMIFS('G12'!AE13:AE17,'G12'!$A$13:$A$17,$A$7)+(SUMIFS('G13'!AE4:AE8,'G13'!$A$4:$A$8,$A$7)+SUMIFS('G13'!AE13:AE17,'G13'!$A$13:$A$17,$A$7)+SUMIFS('G14'!AE4:AE8,'G14'!$A$4:$A$8,$A$7)+SUMIFS('G14'!AE13:AE17,'G14'!$A$13:$A$17,$A$7)+SUMIFS('G15'!AE4:AE8,'G15'!$A$4:$A$8,$A$7)+SUMIFS('G15'!AE13:AE17,'G15'!$A$13:$A$17,$A$7))))))))/20)</f>
        <v>0</v>
      </c>
      <c r="I7" s="44">
        <f t="shared" si="0"/>
        <v>6</v>
      </c>
      <c r="J7" s="44">
        <f>COUNTIFS('A-1'!$A$4:$A$8,A7)+COUNTIFS('A-1'!$A$13:$A$17,A7)+COUNTIFS('B-1'!$A$13:$A$17,A7)+COUNTIFS('B-1'!$A$4:$A$8,A7)+COUNTIFS('A-2'!$A$4:$A$8,A7)+COUNTIFS('A-2'!$A$13:$A$17,A7)+COUNTIFS('B-2'!$A$4:$A$8,A7)+COUNTIFS('B-2'!$A$13:$A$17,A7)+COUNTIFS('A-3'!$A$13:$A$17,A7)+COUNTIFS('A-3'!$A$4:$A$8,A7)+COUNTIFS('B-3'!$A$4:$A$8,A7)+COUNTIFS('B-3'!$A$13:$A$17,A7)+COUNTIFS('A-4'!$A$4:$A$8,A7)+COUNTIFS('A-4'!$A$13:$A$17,A7)+COUNTIFS('B-4'!$A$13:$A$17,A7)+COUNTIFS('B-4'!$A$4:$A$8,A7)+COUNTIFS('A-5'!$A$4:$A$8,A7)+COUNTIFS('A-5'!$A$13:$A$17,A7)+COUNTIFS('B-5'!$A$4:$A$8,A7)+COUNTIFS('B-5'!$A$13:$A$17,A7)+COUNTIFS('G11'!$A$13:$A$17,A7)+COUNTIFS('G11'!$A$4:$A$8,A7)+COUNTIFS('G12'!$A$4:$A$8,A7)+COUNTIFS('G12'!$A$13:$A$17,A7)+COUNTIFS('G13'!$A$4:$A$8,A7)+COUNTIFS('G13'!$A$13:$A$17,A7)+COUNTIFS('G14'!$A$13:$A$17,A7)+COUNTIFS('G14'!$A$4:$A$8,A7)+COUNTIFS('G15'!$A$4:$A$8,A7)+COUNTIFS('G15'!$A$13:$A$17,A7)</f>
        <v>5</v>
      </c>
      <c r="K7" s="67">
        <f t="shared" si="1"/>
        <v>1.2</v>
      </c>
    </row>
    <row r="8" spans="1:11" ht="20.45" customHeight="1">
      <c r="A8" s="66" t="s">
        <v>23</v>
      </c>
      <c r="B8" s="47">
        <f>IF($J$8=0,"",(SUMIFS('A-1'!X4:X8,'A-1'!$A$4:$A$8,$A$8)+SUMIFS('A-1'!X13:X17,'A-1'!$A$13:$A$17,$A$8)+SUMIFS('B-1'!X4:X8,'B-1'!$A$4:$A$8,$A$8)+SUMIFS('B-1'!X13:X17,'B-1'!$A$13:$A$17,$A$8)+(SUMIFS('A-2'!X4:X8,'A-2'!$A$4:$A$8,$A$8)+SUMIFS('A-2'!X13:X17,'A-2'!$A$13:$A$17,$A$8)+SUMIFS('B-2'!X4:X8,'B-2'!$A$4:$A$8,$A$8)+SUMIFS('B-2'!X13:X17,'B-2'!$A$13:$A$17,$A$8)+(SUMIFS('A-3'!X4:X8,'A-3'!$A$4:$A$8,$A$8)+SUMIFS('A-3'!X13:X17,'A-3'!$A$13:$A$17,$A$8)+SUMIFS('B-3'!X4:X8,'B-3'!$A$4:$A$8,$A$8)+SUMIFS('B-3'!X13:X17,'B-3'!$A$13:$A$17,$A$8)+(SUMIFS('A-4'!X4:X8,'A-4'!$A$4:$A$8,$A$8)+SUMIFS('A-4'!X13:X17,'A-4'!$A$13:$A$17,$A$8)+SUMIFS('B-4'!X4:X8,'B-4'!$A$4:$A$8,$A$8)+SUMIFS('B-4'!X13:X17,'B-4'!$A$13:$A$17,$A$8)+(SUMIFS('A-5'!X4:X8,'A-5'!$A$4:$A$8,$A$8)+SUMIFS('A-5'!X13:X17,'A-5'!$A$13:$A$17,$A$8)+SUMIFS('B-5'!X4:X8,'B-5'!$A$4:$A$8,$A$8)+SUMIFS('B-5'!X13:X17,'B-5'!$A$13:$A$17,$A$8)+(SUMIFS('G11'!X4:X8,'G11'!$A$4:$A$8,$A$8)+SUMIFS('G11'!X13:X17,'G11'!$A$13:$A$17,$A$8)+SUMIFS('G12'!X4:X8,'G12'!$A$4:$A$8,$A$8)+SUMIFS('G12'!X13:X17,'G12'!$A$13:$A$17,$A$8)+(SUMIFS('G13'!X4:X8,'G13'!$A$4:$A$8,$A$8)+SUMIFS('G13'!X13:X17,'G13'!$A$13:$A$17,$A$8)+SUMIFS('G14'!X4:X8,'G14'!$A$4:$A$8,$A$8)+SUMIFS('G14'!X13:X17,'G14'!$A$13:$A$17,$A$8)+SUMIFS('G15'!X4:X8,'G15'!$A$4:$A$8,$A$8)+SUMIFS('G15'!X13:X17,'G15'!$A$13:$A$17,$A$8))))))))/20)</f>
        <v>12</v>
      </c>
      <c r="C8" s="47">
        <f>IF($J$8=0,"",(SUMIFS('A-1'!Y4:Y8,'A-1'!$A$4:$A$8,$A$8)+SUMIFS('A-1'!Y13:Y17,'A-1'!$A$13:$A$17,$A$8)+SUMIFS('B-1'!Y4:Y8,'B-1'!$A$4:$A$8,$A$8)+SUMIFS('B-1'!Y13:Y17,'B-1'!$A$13:$A$17,$A$8)+(SUMIFS('A-2'!Y4:Y8,'A-2'!$A$4:$A$8,$A$8)+SUMIFS('A-2'!Y13:Y17,'A-2'!$A$13:$A$17,$A$8)+SUMIFS('B-2'!Z4:Z8,'B-2'!$A$4:$A$8,$A$8)+SUMIFS('B-2'!Z13:Z17,'B-2'!$A$13:$A$17,$A$8)+(SUMIFS('A-3'!Y4:Y8,'A-3'!$A$4:$A$8,$A$8)+SUMIFS('A-3'!Y13:Y17,'A-3'!$A$13:$A$17,$A$8)+SUMIFS('B-3'!Z4:Z8,'B-3'!$A$4:$A$8,$A$8)+SUMIFS('B-3'!Z13:Z17,'B-3'!$A$13:$A$17,$A$8)+(SUMIFS('A-4'!Z4:Z8,'A-4'!$A$4:$A$8,$A$8)+SUMIFS('A-4'!Z13:Z17,'A-4'!$A$13:$A$17,$A$8)+SUMIFS('B-4'!Z4:Z8,'B-4'!$A$4:$A$8,$A$8)+SUMIFS('B-4'!Z13:Z17,'B-4'!$A$13:$A$17,$A$8)+(SUMIFS('A-5'!Z4:Z8,'A-5'!$A$4:$A$8,$A$8)+SUMIFS('A-5'!Z13:Z17,'A-5'!$A$13:$A$17,$A$8)+SUMIFS('B-5'!Z4:Z8,'B-5'!$A$4:$A$8,$A$8)+SUMIFS('B-5'!Z13:Z17,'B-5'!$A$13:$A$17,$A$8)+(SUMIFS('G11'!Z4:Z8,'G11'!$A$4:$A$8,$A$8)+SUMIFS('G11'!Z13:Z17,'G11'!$A$13:$A$17,$A$8)+SUMIFS('G12'!Z4:Z8,'G12'!$A$4:$A$8,$A$8)+SUMIFS('G12'!Z13:Z17,'G12'!$A$13:$A$17,$A$8)+(SUMIFS('G13'!Z4:Z8,'G13'!$A$4:$A$8,$A$8)+SUMIFS('G13'!Z13:Z17,'G13'!$A$13:$A$17,$A$8)+SUMIFS('G14'!Z4:Z8,'G14'!$A$4:$A$8,$A$8)+SUMIFS('G14'!Z13:Z17,'G14'!$A$13:$A$17,$A$8)+SUMIFS('G15'!Z4:Z8,'G15'!$A$4:$A$8,$A$8)+SUMIFS('G15'!Z13:Z17,'G15'!$A$13:$A$17,$A$8))))))))/20)</f>
        <v>3</v>
      </c>
      <c r="D8" s="47">
        <f>IF($J$8=0,"",(SUMIFS('A-1'!Z4:Z8,'A-1'!$A$4:$A$8,$A$8)+SUMIFS('A-1'!Z13:Z17,'A-1'!$A$13:$A$17,$A$8)+SUMIFS('B-1'!Z4:Z8,'B-1'!$A$4:$A$8,$A$8)+SUMIFS('B-1'!Z13:Z17,'B-1'!$A$13:$A$17,$A$8)+(SUMIFS('A-2'!Z4:Z8,'A-2'!$A$4:$A$8,$A$8)+SUMIFS('A-2'!Z13:Z17,'A-2'!$A$13:$A$17,$A$8)+SUMIFS('B-2'!AA4:AA8,'B-2'!$A$4:$A$8,$A$8)+SUMIFS('B-2'!AA13:AA17,'B-2'!$A$13:$A$17,$A$8)+(SUMIFS('A-3'!Z4:Z8,'A-3'!$A$4:$A$8,$A$8)+SUMIFS('A-3'!Z13:Z17,'A-3'!$A$13:$A$17,$A$8)+SUMIFS('B-3'!AA4:AA8,'B-3'!$A$4:$A$8,$A$8)+SUMIFS('B-3'!AA13:AA17,'B-3'!$A$13:$A$17,$A$8)+(SUMIFS('A-4'!AA4:AA8,'A-4'!$A$4:$A$8,$A$8)+SUMIFS('A-4'!AA13:AA17,'A-4'!$A$13:$A$17,$A$8)+SUMIFS('B-4'!AA4:AA8,'B-4'!$A$4:$A$8,$A$8)+SUMIFS('B-4'!AA13:AA17,'B-4'!$A$13:$A$17,$A$8)+(SUMIFS('A-5'!AA4:AA8,'A-5'!$A$4:$A$8,$A$8)+SUMIFS('A-5'!AA13:AA17,'A-5'!$A$13:$A$17,$A$8)+SUMIFS('B-5'!AA4:AA8,'B-5'!$A$4:$A$8,$A$8)+SUMIFS('B-5'!AA13:AA17,'B-5'!$A$13:$A$17,$A$8)+(SUMIFS('G11'!AA4:AA8,'G11'!$A$4:$A$8,$A$8)+SUMIFS('G11'!AA13:AA17,'G11'!$A$13:$A$17,$A$8)+SUMIFS('G12'!AA4:AA8,'G12'!$A$4:$A$8,$A$8)+SUMIFS('G12'!AA13:AA17,'G12'!$A$13:$A$17,$A$8)+(SUMIFS('G13'!AA4:AA8,'G13'!$A$4:$A$8,$A$8)+SUMIFS('G13'!AA13:AA17,'G13'!$A$13:$A$17,$A$8)+SUMIFS('G14'!AA4:AA8,'G14'!$A$4:$A$8,$A$8)+SUMIFS('G14'!AA13:AA17,'G14'!$A$13:$A$17,$A$8)+SUMIFS('G15'!AA4:AA8,'G15'!$A$4:$A$8,$A$8)+SUMIFS('G15'!AA13:AA17,'G15'!$A$13:$A$17,$A$8))))))))/20)</f>
        <v>1</v>
      </c>
      <c r="E8" s="47">
        <f>IF($J$8=0,"",(SUMIFS('A-1'!AA4:AA8,'A-1'!$A$4:$A$8,$A$8)+SUMIFS('A-1'!AA13:AA17,'A-1'!$A$13:$A$17,$A$8)+SUMIFS('B-1'!AA4:AA8,'B-1'!$A$4:$A$8,$A$8)+SUMIFS('B-1'!AA13:AA17,'B-1'!$A$13:$A$17,$A$8)+(SUMIFS('A-2'!AA4:AA8,'A-2'!$A$4:$A$8,$A$8)+SUMIFS('A-2'!AA13:AA17,'A-2'!$A$13:$A$17,$A$8)+SUMIFS('B-2'!AB4:AB8,'B-2'!$A$4:$A$8,$A$8)+SUMIFS('B-2'!AB13:AB17,'B-2'!$A$13:$A$17,$A$8)+(SUMIFS('A-3'!AA4:AA8,'A-3'!$A$4:$A$8,$A$8)+SUMIFS('A-3'!AA13:AA17,'A-3'!$A$13:$A$17,$A$8)+SUMIFS('B-3'!AB4:AB8,'B-3'!$A$4:$A$8,$A$8)+SUMIFS('B-3'!AB13:AB17,'B-3'!$A$13:$A$17,$A$8)+(SUMIFS('A-4'!AB4:AB8,'A-4'!$A$4:$A$8,$A$8)+SUMIFS('A-4'!AB13:AB17,'A-4'!$A$13:$A$17,$A$8)+SUMIFS('B-4'!AB4:AB8,'B-4'!$A$4:$A$8,$A$8)+SUMIFS('B-4'!AB13:AB17,'B-4'!$A$13:$A$17,$A$8)+(SUMIFS('A-5'!AB4:AB8,'A-5'!$A$4:$A$8,$A$8)+SUMIFS('A-5'!AB13:AB17,'A-5'!$A$13:$A$17,$A$8)+SUMIFS('B-5'!AB4:AB8,'B-5'!$A$4:$A$8,$A$8)+SUMIFS('B-5'!AB13:AB17,'B-5'!$A$13:$A$17,$A$8)+(SUMIFS('G11'!AB4:AB8,'G11'!$A$4:$A$8,$A$8)+SUMIFS('G11'!AB13:AB17,'G11'!$A$13:$A$17,$A$8)+SUMIFS('G12'!AB4:AB8,'G12'!$A$4:$A$8,$A$8)+SUMIFS('G12'!AB13:AB17,'G12'!$A$13:$A$17,$A$8)+(SUMIFS('G13'!AB4:AB8,'G13'!$A$4:$A$8,$A$8)+SUMIFS('G13'!AB13:AB17,'G13'!$A$13:$A$17,$A$8)+SUMIFS('G14'!AB4:AB8,'G14'!$A$4:$A$8,$A$8)+SUMIFS('G14'!AB13:AB17,'G14'!$A$13:$A$17,$A$8)+SUMIFS('G15'!AB4:AB8,'G15'!$A$4:$A$8,$A$8)+SUMIFS('G15'!AB13:AB17,'G15'!$A$13:$A$17,$A$8))))))))/20)</f>
        <v>2</v>
      </c>
      <c r="F8" s="47">
        <f>IF($J$8=0,"",(SUMIFS('A-1'!AB4:AB8,'A-1'!$A$4:$A$8,$A$8)+SUMIFS('A-1'!AB13:AB17,'A-1'!$A$13:$A$17,$A$8)+SUMIFS('B-1'!AB4:AB8,'B-1'!$A$4:$A$8,$A$8)+SUMIFS('B-1'!AB13:AB17,'B-1'!$A$13:$A$17,$A$8)+(SUMIFS('A-2'!AB4:AB8,'A-2'!$A$4:$A$8,$A$8)+SUMIFS('A-2'!AB13:AB17,'A-2'!$A$13:$A$17,$A$8)+SUMIFS('B-2'!AC4:AC8,'B-2'!$A$4:$A$8,$A$8)+SUMIFS('B-2'!AC13:AC17,'B-2'!$A$13:$A$17,$A$8)+(SUMIFS('A-3'!AB4:AB8,'A-3'!$A$4:$A$8,$A$8)+SUMIFS('A-3'!AB13:AB17,'A-3'!$A$13:$A$17,$A$8)+SUMIFS('B-3'!AC4:AC8,'B-3'!$A$4:$A$8,$A$8)+SUMIFS('B-3'!AC13:AC17,'B-3'!$A$13:$A$17,$A$8)+(SUMIFS('A-4'!AC4:AC8,'A-4'!$A$4:$A$8,$A$8)+SUMIFS('A-4'!AC13:AC17,'A-4'!$A$13:$A$17,$A$8)+SUMIFS('B-4'!AC4:AC8,'B-4'!$A$4:$A$8,$A$8)+SUMIFS('B-4'!AC13:AC17,'B-4'!$A$13:$A$17,$A$8)+(SUMIFS('A-5'!AC4:AC8,'A-5'!$A$4:$A$8,$A$8)+SUMIFS('A-5'!AC13:AC17,'A-5'!$A$13:$A$17,$A$8)+SUMIFS('B-5'!AC4:AC8,'B-5'!$A$4:$A$8,$A$8)+SUMIFS('B-5'!AC13:AC17,'B-5'!$A$13:$A$17,$A$8)+(SUMIFS('G11'!AC4:AC8,'G11'!$A$4:$A$8,$A$8)+SUMIFS('G11'!AC13:AC17,'G11'!$A$13:$A$17,$A$8)+SUMIFS('G12'!AC4:AC8,'G12'!$A$4:$A$8,$A$8)+SUMIFS('G12'!AC13:AC17,'G12'!$A$13:$A$17,$A$8)+(SUMIFS('G13'!AC4:AC8,'G13'!$A$4:$A$8,$A$8)+SUMIFS('G13'!AC13:AC17,'G13'!$A$13:$A$17,$A$8)+SUMIFS('G14'!AC4:AC8,'G14'!$A$4:$A$8,$A$8)+SUMIFS('G14'!AC13:AC17,'G14'!$A$13:$A$17,$A$8)+SUMIFS('G15'!AC4:AC8,'G15'!$A$4:$A$8,$A$8)+SUMIFS('G15'!AC13:AC17,'G15'!$A$13:$A$17,$A$8))))))))/20)</f>
        <v>1</v>
      </c>
      <c r="G8" s="47">
        <f>IF($J$8=0,"",(SUMIFS('A-1'!AC4:AC8,'A-1'!$A$4:$A$8,$A$8)+SUMIFS('A-1'!AC13:AC17,'A-1'!$A$13:$A$17,$A$8)+SUMIFS('B-1'!AC4:AC8,'B-1'!$A$4:$A$8,$A$8)+SUMIFS('B-1'!AC13:AC17,'B-1'!$A$13:$A$17,$A$8)+(SUMIFS('A-2'!AC4:AC8,'A-2'!$A$4:$A$8,$A$8)+SUMIFS('A-2'!AC13:AC17,'A-2'!$A$13:$A$17,$A$8)+SUMIFS('B-2'!AD4:AD8,'B-2'!$A$4:$A$8,$A$8)+SUMIFS('B-2'!AD13:AD17,'B-2'!$A$13:$A$17,$A$8)+(SUMIFS('A-3'!AC4:AC8,'A-3'!$A$4:$A$8,$A$8)+SUMIFS('A-3'!AC13:AC17,'A-3'!$A$13:$A$17,$A$8)+SUMIFS('B-3'!AD4:AD8,'B-3'!$A$4:$A$8,$A$8)+SUMIFS('B-3'!AD13:AD17,'B-3'!$A$13:$A$17,$A$8)+(SUMIFS('A-4'!AD4:AD8,'A-4'!$A$4:$A$8,$A$8)+SUMIFS('A-4'!AD13:AD17,'A-4'!$A$13:$A$17,$A$8)+SUMIFS('B-4'!AD4:AD8,'B-4'!$A$4:$A$8,$A$8)+SUMIFS('B-4'!AD13:AD17,'B-4'!$A$13:$A$17,$A$8)+(SUMIFS('A-5'!AD4:AD8,'A-5'!$A$4:$A$8,$A$8)+SUMIFS('A-5'!AD13:AD17,'A-5'!$A$13:$A$17,$A$8)+SUMIFS('B-5'!AD4:AD8,'B-5'!$A$4:$A$8,$A$8)+SUMIFS('B-5'!AD13:AD17,'B-5'!$A$13:$A$17,$A$8)+(SUMIFS('G11'!AD4:AD8,'G11'!$A$4:$A$8,$A$8)+SUMIFS('G11'!AD13:AD17,'G11'!$A$13:$A$17,$A$8)+SUMIFS('G12'!AD4:AD8,'G12'!$A$4:$A$8,$A$8)+SUMIFS('G12'!AD13:AD17,'G12'!$A$13:$A$17,$A$8)+(SUMIFS('G13'!AD4:AD8,'G13'!$A$4:$A$8,$A$8)+SUMIFS('G13'!AD13:AD17,'G13'!$A$13:$A$17,$A$8)+SUMIFS('G14'!AD4:AD8,'G14'!$A$4:$A$8,$A$8)+SUMIFS('G14'!AD13:AD17,'G14'!$A$13:$A$17,$A$8)+SUMIFS('G15'!AD4:AD8,'G15'!$A$4:$A$8,$A$8)+SUMIFS('G15'!AD13:AD17,'G15'!$A$13:$A$17,$A$8))))))))/20)</f>
        <v>0</v>
      </c>
      <c r="H8" s="47">
        <f>IF($J$8=0,"",(SUMIFS('A-1'!AD4:AD8,'A-1'!$A$4:$A$8,$A$8)+SUMIFS('A-1'!AD13:AD17,'A-1'!$A$13:$A$17,$A$8)+SUMIFS('B-1'!AD4:AD8,'B-1'!$A$4:$A$8,$A$8)+SUMIFS('B-1'!AD13:AD17,'B-1'!$A$13:$A$17,$A$8)+(SUMIFS('A-2'!AD4:AD8,'A-2'!$A$4:$A$8,$A$8)+SUMIFS('A-2'!AD13:AD17,'A-2'!$A$13:$A$17,$A$8)+SUMIFS('B-2'!AE4:AE8,'B-2'!$A$4:$A$8,$A$8)+SUMIFS('B-2'!AE13:AE17,'B-2'!$A$13:$A$17,$A$8)+(SUMIFS('A-3'!AD4:AD8,'A-3'!$A$4:$A$8,$A$8)+SUMIFS('A-3'!AD13:AD17,'A-3'!$A$13:$A$17,$A$8)+SUMIFS('B-3'!AE4:AE8,'B-3'!$A$4:$A$8,$A$8)+SUMIFS('B-3'!AE13:AE17,'B-3'!$A$13:$A$17,$A$8)+(SUMIFS('A-4'!AE4:AE8,'A-4'!$A$4:$A$8,$A$8)+SUMIFS('A-4'!AE13:AE17,'A-4'!$A$13:$A$17,$A$8)+SUMIFS('B-4'!AE4:AE8,'B-4'!$A$4:$A$8,$A$8)+SUMIFS('B-4'!AE13:AE17,'B-4'!$A$13:$A$17,$A$8)+(SUMIFS('A-5'!AE4:AE8,'A-5'!$A$4:$A$8,$A$8)+SUMIFS('A-5'!AE13:AE17,'A-5'!$A$13:$A$17,$A$8)+SUMIFS('B-5'!AE4:AE8,'B-5'!$A$4:$A$8,$A$8)+SUMIFS('B-5'!AE13:AE17,'B-5'!$A$13:$A$17,$A$8)+(SUMIFS('G11'!AE4:AE8,'G11'!$A$4:$A$8,$A$8)+SUMIFS('G11'!AE13:AE17,'G11'!$A$13:$A$17,$A$8)+SUMIFS('G12'!AE4:AE8,'G12'!$A$4:$A$8,$A$8)+SUMIFS('G12'!AE13:AE17,'G12'!$A$13:$A$17,$A$8)+(SUMIFS('G13'!AE4:AE8,'G13'!$A$4:$A$8,$A$8)+SUMIFS('G13'!AE13:AE17,'G13'!$A$13:$A$17,$A$8)+SUMIFS('G14'!AE4:AE8,'G14'!$A$4:$A$8,$A$8)+SUMIFS('G14'!AE13:AE17,'G14'!$A$13:$A$17,$A$8)+SUMIFS('G15'!AE4:AE8,'G15'!$A$4:$A$8,$A$8)+SUMIFS('G15'!AE13:AE17,'G15'!$A$13:$A$17,$A$8))))))))/20)</f>
        <v>0</v>
      </c>
      <c r="I8" s="46">
        <f t="shared" si="0"/>
        <v>19</v>
      </c>
      <c r="J8" s="46">
        <f>COUNTIFS('A-1'!$A$4:$A$8,A8)+COUNTIFS('A-1'!$A$13:$A$17,A8)+COUNTIFS('B-1'!$A$13:$A$17,A8)+COUNTIFS('B-1'!$A$4:$A$8,A8)+COUNTIFS('A-2'!$A$4:$A$8,A8)+COUNTIFS('A-2'!$A$13:$A$17,A8)+COUNTIFS('B-2'!$A$4:$A$8,A8)+COUNTIFS('B-2'!$A$13:$A$17,A8)+COUNTIFS('A-3'!$A$13:$A$17,A8)+COUNTIFS('A-3'!$A$4:$A$8,A8)+COUNTIFS('B-3'!$A$4:$A$8,A8)+COUNTIFS('B-3'!$A$13:$A$17,A8)+COUNTIFS('A-4'!$A$4:$A$8,A8)+COUNTIFS('A-4'!$A$13:$A$17,A8)+COUNTIFS('B-4'!$A$13:$A$17,A8)+COUNTIFS('B-4'!$A$4:$A$8,A8)+COUNTIFS('A-5'!$A$4:$A$8,A8)+COUNTIFS('A-5'!$A$13:$A$17,A8)+COUNTIFS('B-5'!$A$4:$A$8,A8)+COUNTIFS('B-5'!$A$13:$A$17,A8)+COUNTIFS('G11'!$A$13:$A$17,A8)+COUNTIFS('G11'!$A$4:$A$8,A8)+COUNTIFS('G12'!$A$4:$A$8,A8)+COUNTIFS('G12'!$A$13:$A$17,A8)+COUNTIFS('G13'!$A$4:$A$8,A8)+COUNTIFS('G13'!$A$13:$A$17,A8)+COUNTIFS('G14'!$A$13:$A$17,A8)+COUNTIFS('G14'!$A$4:$A$8,A8)+COUNTIFS('G15'!$A$4:$A$8,A8)+COUNTIFS('G15'!$A$13:$A$17,A8)</f>
        <v>5</v>
      </c>
      <c r="K8" s="68">
        <f t="shared" si="1"/>
        <v>3.8</v>
      </c>
    </row>
    <row r="9" spans="1:11" ht="20.45" customHeight="1">
      <c r="A9" s="66" t="s">
        <v>24</v>
      </c>
      <c r="B9" s="48">
        <f>IF($J$9=0,"",(SUMIFS('A-1'!X4:X8,'A-1'!$A$4:$A$8,$A$9)+SUMIFS('A-1'!X13:X17,'A-1'!$A$13:$A$17,$A$9)+SUMIFS('B-1'!X4:X8,'B-1'!$A$4:$A$8,$A$9)+SUMIFS('B-1'!X13:X17,'B-1'!$A$13:$A$17,$A$9)+(SUMIFS('A-2'!X4:X8,'A-2'!$A$4:$A$8,$A$9)+SUMIFS('A-2'!X13:X17,'A-2'!$A$13:$A$17,$A$9)+SUMIFS('B-2'!X4:X8,'B-2'!$A$4:$A$8,$A$9)+SUMIFS('B-2'!X13:X17,'B-2'!$A$13:$A$17,$A$9)+(SUMIFS('A-3'!X4:X8,'A-3'!$A$4:$A$8,$A$9)+SUMIFS('A-3'!X13:X17,'A-3'!$A$13:$A$17,$A$9)+SUMIFS('B-3'!X4:X8,'B-3'!$A$4:$A$8,$A$9)+SUMIFS('B-3'!X13:X17,'B-3'!$A$13:$A$17,$A$9)+(SUMIFS('A-4'!X4:X8,'A-4'!$A$4:$A$8,$A$9)+SUMIFS('A-4'!X13:X17,'A-4'!$A$13:$A$17,$A$9)+SUMIFS('B-4'!X4:X8,'B-4'!$A$4:$A$8,$A$9)+SUMIFS('B-4'!X13:X17,'B-4'!$A$13:$A$17,$A$9)+(SUMIFS('A-5'!X4:X8,'A-5'!$A$4:$A$8,$A$9)+SUMIFS('A-5'!X13:X17,'A-5'!$A$13:$A$17,$A$9)+SUMIFS('B-5'!X4:X8,'B-5'!$A$4:$A$8,$A$9)+SUMIFS('B-5'!X13:X17,'B-5'!$A$13:$A$17,$A$9)+(SUMIFS('G11'!X4:X8,'G11'!$A$4:$A$8,$A$9)+SUMIFS('G11'!X13:X17,'G11'!$A$13:$A$17,$A$9)+SUMIFS('G12'!X4:X8,'G12'!$A$4:$A$8,$A$9)+SUMIFS('G12'!X13:X17,'G12'!$A$13:$A$17,$A$9)+(SUMIFS('G13'!X4:X8,'G13'!$A$4:$A$8,$A$9)+SUMIFS('G13'!X13:X17,'G13'!$A$13:$A$17,$A$9)+SUMIFS('G14'!X4:X8,'G14'!$A$4:$A$8,$A$9)+SUMIFS('G14'!X13:X17,'G14'!$A$13:$A$17,$A$9)+SUMIFS('G15'!X4:X8,'G15'!$A$4:$A$8,$A$9)+SUMIFS('G15'!X13:X17,'G15'!$A$13:$A$17,$A$9))))))))/20)</f>
        <v>10</v>
      </c>
      <c r="C9" s="48">
        <f>IF($J$9=0,"",(SUMIFS('A-1'!Y4:Y8,'A-1'!$A$4:$A$8,$A$9)+SUMIFS('A-1'!Y13:Y17,'A-1'!$A$13:$A$17,$A$9)+SUMIFS('B-1'!Y4:Y8,'B-1'!$A$4:$A$8,$A$9)+SUMIFS('B-1'!Y13:Y17,'B-1'!$A$13:$A$17,$A$9)+(SUMIFS('A-2'!Y4:Y8,'A-2'!$A$4:$A$8,$A$9)+SUMIFS('A-2'!Y13:Y17,'A-2'!$A$13:$A$17,$A$9)+SUMIFS('B-2'!Z4:Z8,'B-2'!$A$4:$A$8,$A$9)+SUMIFS('B-2'!Z13:Z17,'B-2'!$A$13:$A$17,$A$9)+(SUMIFS('A-3'!Y4:Y8,'A-3'!$A$4:$A$8,$A$9)+SUMIFS('A-3'!Y13:Y17,'A-3'!$A$13:$A$17,$A$9)+SUMIFS('B-3'!Z4:Z8,'B-3'!$A$4:$A$8,$A$9)+SUMIFS('B-3'!Z13:Z17,'B-3'!$A$13:$A$17,$A$9)+(SUMIFS('A-4'!Z4:Z8,'A-4'!$A$4:$A$8,$A$9)+SUMIFS('A-4'!Z13:Z17,'A-4'!$A$13:$A$17,$A$9)+SUMIFS('B-4'!Z4:Z8,'B-4'!$A$4:$A$8,$A$9)+SUMIFS('B-4'!Z13:Z17,'B-4'!$A$13:$A$17,$A$9)+(SUMIFS('A-5'!Z4:Z8,'A-5'!$A$4:$A$8,$A$9)+SUMIFS('A-5'!Z13:Z17,'A-5'!$A$13:$A$17,$A$9)+SUMIFS('B-5'!Z4:Z8,'B-5'!$A$4:$A$8,$A$9)+SUMIFS('B-5'!Z13:Z17,'B-5'!$A$13:$A$17,$A$9)+(SUMIFS('G11'!Z4:Z8,'G11'!$A$4:$A$8,$A$9)+SUMIFS('G11'!Z13:Z17,'G11'!$A$13:$A$17,$A$9)+SUMIFS('G12'!Z4:Z8,'G12'!$A$4:$A$8,$A$9)+SUMIFS('G12'!Z13:Z17,'G12'!$A$13:$A$17,$A$9)+(SUMIFS('G13'!Z4:Z8,'G13'!$A$4:$A$8,$A$9)+SUMIFS('G13'!Z13:Z17,'G13'!$A$13:$A$17,$A$9)+SUMIFS('G14'!Z4:Z8,'G14'!$A$4:$A$8,$A$9)+SUMIFS('G14'!Z13:Z17,'G14'!$A$13:$A$17,$A$9)+SUMIFS('G15'!Z4:Z8,'G15'!$A$4:$A$8,$A$9)+SUMIFS('G15'!Z13:Z17,'G15'!$A$13:$A$17,$A$9))))))))/20)</f>
        <v>4</v>
      </c>
      <c r="D9" s="48">
        <f>IF($J$9=0,"",(SUMIFS('A-1'!Z4:Z8,'A-1'!$A$4:$A$8,$A$9)+SUMIFS('A-1'!Z13:Z17,'A-1'!$A$13:$A$17,$A$9)+SUMIFS('B-1'!Z4:Z8,'B-1'!$A$4:$A$8,$A$9)+SUMIFS('B-1'!Z13:Z17,'B-1'!$A$13:$A$17,$A$9)+(SUMIFS('A-2'!Z4:Z8,'A-2'!$A$4:$A$8,$A$9)+SUMIFS('A-2'!Z13:Z17,'A-2'!$A$13:$A$17,$A$9)+SUMIFS('B-2'!AA4:AA8,'B-2'!$A$4:$A$8,$A$9)+SUMIFS('B-2'!AA13:AA17,'B-2'!$A$13:$A$17,$A$9)+(SUMIFS('A-3'!Z4:Z8,'A-3'!$A$4:$A$8,$A$9)+SUMIFS('A-3'!Z13:Z17,'A-3'!$A$13:$A$17,$A$9)+SUMIFS('B-3'!AA4:AA8,'B-3'!$A$4:$A$8,$A$9)+SUMIFS('B-3'!AA13:AA17,'B-3'!$A$13:$A$17,$A$9)+(SUMIFS('A-4'!AA4:AA8,'A-4'!$A$4:$A$8,$A$9)+SUMIFS('A-4'!AA13:AA17,'A-4'!$A$13:$A$17,$A$9)+SUMIFS('B-4'!AA4:AA8,'B-4'!$A$4:$A$8,$A$9)+SUMIFS('B-4'!AA13:AA17,'B-4'!$A$13:$A$17,$A$9)+(SUMIFS('A-5'!AA4:AA8,'A-5'!$A$4:$A$8,$A$9)+SUMIFS('A-5'!AA13:AA17,'A-5'!$A$13:$A$17,$A$9)+SUMIFS('B-5'!AA4:AA8,'B-5'!$A$4:$A$8,$A$9)+SUMIFS('B-5'!AA13:AA17,'B-5'!$A$13:$A$17,$A$9)+(SUMIFS('G11'!AA4:AA8,'G11'!$A$4:$A$8,$A$9)+SUMIFS('G11'!AA13:AA17,'G11'!$A$13:$A$17,$A$9)+SUMIFS('G12'!AA4:AA8,'G12'!$A$4:$A$8,$A$9)+SUMIFS('G12'!AA13:AA17,'G12'!$A$13:$A$17,$A$9)+(SUMIFS('G13'!AA4:AA8,'G13'!$A$4:$A$8,$A$9)+SUMIFS('G13'!AA13:AA17,'G13'!$A$13:$A$17,$A$9)+SUMIFS('G14'!AA4:AA8,'G14'!$A$4:$A$8,$A$9)+SUMIFS('G14'!AA13:AA17,'G14'!$A$13:$A$17,$A$9)+SUMIFS('G15'!AA4:AA8,'G15'!$A$4:$A$8,$A$9)+SUMIFS('G15'!AA13:AA17,'G15'!$A$13:$A$17,$A$9))))))))/20)</f>
        <v>0</v>
      </c>
      <c r="E9" s="48">
        <f>IF($J$9=0,"",(SUMIFS('A-1'!AA4:AA8,'A-1'!$A$4:$A$8,$A$9)+SUMIFS('A-1'!AA13:AA17,'A-1'!$A$13:$A$17,$A$9)+SUMIFS('B-1'!AA4:AA8,'B-1'!$A$4:$A$8,$A$9)+SUMIFS('B-1'!AA13:AA17,'B-1'!$A$13:$A$17,$A$9)+(SUMIFS('A-2'!AA4:AA8,'A-2'!$A$4:$A$8,$A$9)+SUMIFS('A-2'!AA13:AA17,'A-2'!$A$13:$A$17,$A$9)+SUMIFS('B-2'!AB4:AB8,'B-2'!$A$4:$A$8,$A$9)+SUMIFS('B-2'!AB13:AB17,'B-2'!$A$13:$A$17,$A$9)+(SUMIFS('A-3'!AA4:AA8,'A-3'!$A$4:$A$8,$A$9)+SUMIFS('A-3'!AA13:AA17,'A-3'!$A$13:$A$17,$A$9)+SUMIFS('B-3'!AB4:AB8,'B-3'!$A$4:$A$8,$A$9)+SUMIFS('B-3'!AB13:AB17,'B-3'!$A$13:$A$17,$A$9)+(SUMIFS('A-4'!AB4:AB8,'A-4'!$A$4:$A$8,$A$9)+SUMIFS('A-4'!AB13:AB17,'A-4'!$A$13:$A$17,$A$9)+SUMIFS('B-4'!AB4:AB8,'B-4'!$A$4:$A$8,$A$9)+SUMIFS('B-4'!AB13:AB17,'B-4'!$A$13:$A$17,$A$9)+(SUMIFS('A-5'!AB4:AB8,'A-5'!$A$4:$A$8,$A$9)+SUMIFS('A-5'!AB13:AB17,'A-5'!$A$13:$A$17,$A$9)+SUMIFS('B-5'!AB4:AB8,'B-5'!$A$4:$A$8,$A$9)+SUMIFS('B-5'!AB13:AB17,'B-5'!$A$13:$A$17,$A$9)+(SUMIFS('G11'!AB4:AB8,'G11'!$A$4:$A$8,$A$9)+SUMIFS('G11'!AB13:AB17,'G11'!$A$13:$A$17,$A$9)+SUMIFS('G12'!AB4:AB8,'G12'!$A$4:$A$8,$A$9)+SUMIFS('G12'!AB13:AB17,'G12'!$A$13:$A$17,$A$9)+(SUMIFS('G13'!AB4:AB8,'G13'!$A$4:$A$8,$A$9)+SUMIFS('G13'!AB13:AB17,'G13'!$A$13:$A$17,$A$9)+SUMIFS('G14'!AB4:AB8,'G14'!$A$4:$A$8,$A$9)+SUMIFS('G14'!AB13:AB17,'G14'!$A$13:$A$17,$A$9)+SUMIFS('G15'!AB4:AB8,'G15'!$A$4:$A$8,$A$9)+SUMIFS('G15'!AB13:AB17,'G15'!$A$13:$A$17,$A$9))))))))/20)</f>
        <v>1</v>
      </c>
      <c r="F9" s="48">
        <f>IF($J$9=0,"",(SUMIFS('A-1'!AB4:AB8,'A-1'!$A$4:$A$8,$A$9)+SUMIFS('A-1'!AB13:AB17,'A-1'!$A$13:$A$17,$A$9)+SUMIFS('B-1'!AB4:AB8,'B-1'!$A$4:$A$8,$A$9)+SUMIFS('B-1'!AB13:AB17,'B-1'!$A$13:$A$17,$A$9)+(SUMIFS('A-2'!AB4:AB8,'A-2'!$A$4:$A$8,$A$9)+SUMIFS('A-2'!AB13:AB17,'A-2'!$A$13:$A$17,$A$9)+SUMIFS('B-2'!AC4:AC8,'B-2'!$A$4:$A$8,$A$9)+SUMIFS('B-2'!AC13:AC17,'B-2'!$A$13:$A$17,$A$9)+(SUMIFS('A-3'!AB4:AB8,'A-3'!$A$4:$A$8,$A$9)+SUMIFS('A-3'!AB13:AB17,'A-3'!$A$13:$A$17,$A$9)+SUMIFS('B-3'!AC4:AC8,'B-3'!$A$4:$A$8,$A$9)+SUMIFS('B-3'!AC13:AC17,'B-3'!$A$13:$A$17,$A$9)+(SUMIFS('A-4'!AC4:AC8,'A-4'!$A$4:$A$8,$A$9)+SUMIFS('A-4'!AC13:AC17,'A-4'!$A$13:$A$17,$A$9)+SUMIFS('B-4'!AC4:AC8,'B-4'!$A$4:$A$8,$A$9)+SUMIFS('B-4'!AC13:AC17,'B-4'!$A$13:$A$17,$A$9)+(SUMIFS('A-5'!AC4:AC8,'A-5'!$A$4:$A$8,$A$9)+SUMIFS('A-5'!AC13:AC17,'A-5'!$A$13:$A$17,$A$9)+SUMIFS('B-5'!AC4:AC8,'B-5'!$A$4:$A$8,$A$9)+SUMIFS('B-5'!AC13:AC17,'B-5'!$A$13:$A$17,$A$9)+(SUMIFS('G11'!AC4:AC8,'G11'!$A$4:$A$8,$A$9)+SUMIFS('G11'!AC13:AC17,'G11'!$A$13:$A$17,$A$9)+SUMIFS('G12'!AC4:AC8,'G12'!$A$4:$A$8,$A$9)+SUMIFS('G12'!AC13:AC17,'G12'!$A$13:$A$17,$A$9)+(SUMIFS('G13'!AC4:AC8,'G13'!$A$4:$A$8,$A$9)+SUMIFS('G13'!AC13:AC17,'G13'!$A$13:$A$17,$A$9)+SUMIFS('G14'!AC4:AC8,'G14'!$A$4:$A$8,$A$9)+SUMIFS('G14'!AC13:AC17,'G14'!$A$13:$A$17,$A$9)+SUMIFS('G15'!AC4:AC8,'G15'!$A$4:$A$8,$A$9)+SUMIFS('G15'!AC13:AC17,'G15'!$A$13:$A$17,$A$9))))))))/20)</f>
        <v>0</v>
      </c>
      <c r="G9" s="48">
        <f>IF($J$9=0,"",(SUMIFS('A-1'!AC4:AC8,'A-1'!$A$4:$A$8,$A$9)+SUMIFS('A-1'!AC13:AC17,'A-1'!$A$13:$A$17,$A$9)+SUMIFS('B-1'!AC4:AC8,'B-1'!$A$4:$A$8,$A$9)+SUMIFS('B-1'!AC13:AC17,'B-1'!$A$13:$A$17,$A$9)+(SUMIFS('A-2'!AC4:AC8,'A-2'!$A$4:$A$8,$A$9)+SUMIFS('A-2'!AC13:AC17,'A-2'!$A$13:$A$17,$A$9)+SUMIFS('B-2'!AD4:AD8,'B-2'!$A$4:$A$8,$A$9)+SUMIFS('B-2'!AD13:AD17,'B-2'!$A$13:$A$17,$A$9)+(SUMIFS('A-3'!AC4:AC8,'A-3'!$A$4:$A$8,$A$9)+SUMIFS('A-3'!AC13:AC17,'A-3'!$A$13:$A$17,$A$9)+SUMIFS('B-3'!AD4:AD8,'B-3'!$A$4:$A$8,$A$9)+SUMIFS('B-3'!AD13:AD17,'B-3'!$A$13:$A$17,$A$9)+(SUMIFS('A-4'!AD4:AD8,'A-4'!$A$4:$A$8,$A$9)+SUMIFS('A-4'!AD13:AD17,'A-4'!$A$13:$A$17,$A$9)+SUMIFS('B-4'!AD4:AD8,'B-4'!$A$4:$A$8,$A$9)+SUMIFS('B-4'!AD13:AD17,'B-4'!$A$13:$A$17,$A$9)+(SUMIFS('A-5'!AD4:AD8,'A-5'!$A$4:$A$8,$A$9)+SUMIFS('A-5'!AD13:AD17,'A-5'!$A$13:$A$17,$A$9)+SUMIFS('B-5'!AD4:AD8,'B-5'!$A$4:$A$8,$A$9)+SUMIFS('B-5'!AD13:AD17,'B-5'!$A$13:$A$17,$A$9)+(SUMIFS('G11'!AD4:AD8,'G11'!$A$4:$A$8,$A$9)+SUMIFS('G11'!AD13:AD17,'G11'!$A$13:$A$17,$A$9)+SUMIFS('G12'!AD4:AD8,'G12'!$A$4:$A$8,$A$9)+SUMIFS('G12'!AD13:AD17,'G12'!$A$13:$A$17,$A$9)+(SUMIFS('G13'!AD4:AD8,'G13'!$A$4:$A$8,$A$9)+SUMIFS('G13'!AD13:AD17,'G13'!$A$13:$A$17,$A$9)+SUMIFS('G14'!AD4:AD8,'G14'!$A$4:$A$8,$A$9)+SUMIFS('G14'!AD13:AD17,'G14'!$A$13:$A$17,$A$9)+SUMIFS('G15'!AD4:AD8,'G15'!$A$4:$A$8,$A$9)+SUMIFS('G15'!AD13:AD17,'G15'!$A$13:$A$17,$A$9))))))))/20)</f>
        <v>0</v>
      </c>
      <c r="H9" s="48">
        <f>IF($J$9=0,"",(SUMIFS('A-1'!AD4:AD8,'A-1'!$A$4:$A$8,$A$9)+SUMIFS('A-1'!AD13:AD17,'A-1'!$A$13:$A$17,$A$9)+SUMIFS('B-1'!AD4:AD8,'B-1'!$A$4:$A$8,$A$9)+SUMIFS('B-1'!AD13:AD17,'B-1'!$A$13:$A$17,$A$9)+(SUMIFS('A-2'!AD4:AD8,'A-2'!$A$4:$A$8,$A$9)+SUMIFS('A-2'!AD13:AD17,'A-2'!$A$13:$A$17,$A$9)+SUMIFS('B-2'!AE4:AE8,'B-2'!$A$4:$A$8,$A$9)+SUMIFS('B-2'!AE13:AE17,'B-2'!$A$13:$A$17,$A$9)+(SUMIFS('A-3'!AD4:AD8,'A-3'!$A$4:$A$8,$A$9)+SUMIFS('A-3'!AD13:AD17,'A-3'!$A$13:$A$17,$A$9)+SUMIFS('B-3'!AE4:AE8,'B-3'!$A$4:$A$8,$A$9)+SUMIFS('B-3'!AE13:AE17,'B-3'!$A$13:$A$17,$A$9)+(SUMIFS('A-4'!AE4:AE8,'A-4'!$A$4:$A$8,$A$9)+SUMIFS('A-4'!AE13:AE17,'A-4'!$A$13:$A$17,$A$9)+SUMIFS('B-4'!AE4:AE8,'B-4'!$A$4:$A$8,$A$9)+SUMIFS('B-4'!AE13:AE17,'B-4'!$A$13:$A$17,$A$9)+(SUMIFS('A-5'!AE4:AE8,'A-5'!$A$4:$A$8,$A$9)+SUMIFS('A-5'!AE13:AE17,'A-5'!$A$13:$A$17,$A$9)+SUMIFS('B-5'!AE4:AE8,'B-5'!$A$4:$A$8,$A$9)+SUMIFS('B-5'!AE13:AE17,'B-5'!$A$13:$A$17,$A$9)+(SUMIFS('G11'!AE4:AE8,'G11'!$A$4:$A$8,$A$9)+SUMIFS('G11'!AE13:AE17,'G11'!$A$13:$A$17,$A$9)+SUMIFS('G12'!AE4:AE8,'G12'!$A$4:$A$8,$A$9)+SUMIFS('G12'!AE13:AE17,'G12'!$A$13:$A$17,$A$9)+(SUMIFS('G13'!AE4:AE8,'G13'!$A$4:$A$8,$A$9)+SUMIFS('G13'!AE13:AE17,'G13'!$A$13:$A$17,$A$9)+SUMIFS('G14'!AE4:AE8,'G14'!$A$4:$A$8,$A$9)+SUMIFS('G14'!AE13:AE17,'G14'!$A$13:$A$17,$A$9)+SUMIFS('G15'!AE4:AE8,'G15'!$A$4:$A$8,$A$9)+SUMIFS('G15'!AE13:AE17,'G15'!$A$13:$A$17,$A$9))))))))/20)</f>
        <v>0</v>
      </c>
      <c r="I9" s="44">
        <f t="shared" si="0"/>
        <v>15</v>
      </c>
      <c r="J9" s="44">
        <f>COUNTIFS('A-1'!$A$4:$A$8,A9)+COUNTIFS('A-1'!$A$13:$A$17,A9)+COUNTIFS('B-1'!$A$13:$A$17,A9)+COUNTIFS('B-1'!$A$4:$A$8,A9)+COUNTIFS('A-2'!$A$4:$A$8,A9)+COUNTIFS('A-2'!$A$13:$A$17,A9)+COUNTIFS('B-2'!$A$4:$A$8,A9)+COUNTIFS('B-2'!$A$13:$A$17,A9)+COUNTIFS('A-3'!$A$13:$A$17,A9)+COUNTIFS('A-3'!$A$4:$A$8,A9)+COUNTIFS('B-3'!$A$4:$A$8,A9)+COUNTIFS('B-3'!$A$13:$A$17,A9)+COUNTIFS('A-4'!$A$4:$A$8,A9)+COUNTIFS('A-4'!$A$13:$A$17,A9)+COUNTIFS('B-4'!$A$13:$A$17,A9)+COUNTIFS('B-4'!$A$4:$A$8,A9)+COUNTIFS('A-5'!$A$4:$A$8,A9)+COUNTIFS('A-5'!$A$13:$A$17,A9)+COUNTIFS('B-5'!$A$4:$A$8,A9)+COUNTIFS('B-5'!$A$13:$A$17,A9)+COUNTIFS('G11'!$A$13:$A$17,A9)+COUNTIFS('G11'!$A$4:$A$8,A9)+COUNTIFS('G12'!$A$4:$A$8,A9)+COUNTIFS('G12'!$A$13:$A$17,A9)+COUNTIFS('G13'!$A$4:$A$8,A9)+COUNTIFS('G13'!$A$13:$A$17,A9)+COUNTIFS('G14'!$A$13:$A$17,A9)+COUNTIFS('G14'!$A$4:$A$8,A9)+COUNTIFS('G15'!$A$4:$A$8,A9)+COUNTIFS('G15'!$A$13:$A$17,A9)</f>
        <v>5</v>
      </c>
      <c r="K9" s="67">
        <f t="shared" si="1"/>
        <v>3</v>
      </c>
    </row>
    <row r="10" spans="1:11" ht="20.45" customHeight="1">
      <c r="A10" s="66" t="s">
        <v>25</v>
      </c>
      <c r="B10" s="47">
        <f>IF($J$10=0,"",(SUMIFS('A-1'!X4:X8,'A-1'!$A$4:$A$8,$A$10)+SUMIFS('A-1'!X13:X17,'A-1'!$A$13:$A$17,$A$10)+SUMIFS('B-1'!X4:X8,'B-1'!$A$4:$A$8,$A$10)+SUMIFS('B-1'!X13:X17,'B-1'!$A$13:$A$17,$A$10)+(SUMIFS('A-2'!X4:X8,'A-2'!$A$4:$A$8,$A$10)+SUMIFS('A-2'!X13:X17,'A-2'!$A$13:$A$17,$A$10)+SUMIFS('B-2'!X4:X8,'B-2'!$A$4:$A$8,$A$10)+SUMIFS('B-2'!X13:X17,'B-2'!$A$13:$A$17,$A$10)+(SUMIFS('A-3'!X4:X8,'A-3'!$A$4:$A$8,$A$10)+SUMIFS('A-3'!X13:X17,'A-3'!$A$13:$A$17,$A$10)+SUMIFS('B-3'!X4:X8,'B-3'!$A$4:$A$8,$A$10)+SUMIFS('B-3'!X13:X17,'B-3'!$A$13:$A$17,$A$10)+(SUMIFS('A-4'!X4:X8,'A-4'!$A$4:$A$8,$A$10)+SUMIFS('A-4'!X13:X17,'A-4'!$A$13:$A$17,$A$10)+SUMIFS('B-4'!X4:X8,'B-4'!$A$4:$A$8,$A$10)+SUMIFS('B-4'!X13:X17,'B-4'!$A$13:$A$17,$A$10)+(SUMIFS('A-5'!X4:X8,'A-5'!$A$4:$A$8,$A$10)+SUMIFS('A-5'!X13:X17,'A-5'!$A$13:$A$17,$A$10)+SUMIFS('B-5'!X4:X8,'B-5'!$A$4:$A$8,$A$10)+SUMIFS('B-5'!X13:X17,'B-5'!$A$13:$A$17,$A$10)+(SUMIFS('G11'!X4:X8,'G11'!$A$4:$A$8,$A$10)+SUMIFS('G11'!X13:X17,'G11'!$A$13:$A$17,$A$10)+SUMIFS('G12'!X4:X8,'G12'!$A$4:$A$8,$A$10)+SUMIFS('G12'!X13:X17,'G12'!$A$13:$A$17,$A$10)+(SUMIFS('G13'!X4:X8,'G13'!$A$4:$A$8,$A$10)+SUMIFS('G13'!X13:X17,'G13'!$A$13:$A$17,$A$10)+SUMIFS('G14'!X4:X8,'G14'!$A$4:$A$8,$A$10)+SUMIFS('G14'!X13:X17,'G14'!$A$13:$A$17,$A$10)+SUMIFS('G15'!X4:X8,'G15'!$A$4:$A$8,$A$10)+SUMIFS('G15'!X13:X17,'G15'!$A$13:$A$17,$A$10))))))))/20)</f>
        <v>4</v>
      </c>
      <c r="C10" s="47">
        <f>IF($J$10=0,"",(SUMIFS('A-1'!Y4:Y8,'A-1'!$A$4:$A$8,$A$10)+SUMIFS('A-1'!Y13:Y17,'A-1'!$A$13:$A$17,$A$10)+SUMIFS('B-1'!Y4:Y8,'B-1'!$A$4:$A$8,$A$10)+SUMIFS('B-1'!Y13:Y17,'B-1'!$A$13:$A$17,$A$10)+(SUMIFS('A-2'!Y4:Y8,'A-2'!$A$4:$A$8,$A$10)+SUMIFS('A-2'!Y13:Y17,'A-2'!$A$13:$A$17,$A$10)+SUMIFS('B-2'!Z4:Z8,'B-2'!$A$4:$A$8,$A$10)+SUMIFS('B-2'!Z13:Z17,'B-2'!$A$13:$A$17,$A$10)+(SUMIFS('A-3'!Y4:Y8,'A-3'!$A$4:$A$8,$A$10)+SUMIFS('A-3'!Y13:Y17,'A-3'!$A$13:$A$17,$A$10)+SUMIFS('B-3'!Z4:Z8,'B-3'!$A$4:$A$8,$A$10)+SUMIFS('B-3'!Z13:Z17,'B-3'!$A$13:$A$17,$A$10)+(SUMIFS('A-4'!Z4:Z8,'A-4'!$A$4:$A$8,$A$10)+SUMIFS('A-4'!Z13:Z17,'A-4'!$A$13:$A$17,$A$10)+SUMIFS('B-4'!Z4:Z8,'B-4'!$A$4:$A$8,$A$10)+SUMIFS('B-4'!Z13:Z17,'B-4'!$A$13:$A$17,$A$10)+(SUMIFS('A-5'!Z4:Z8,'A-5'!$A$4:$A$8,$A$10)+SUMIFS('A-5'!Z13:Z17,'A-5'!$A$13:$A$17,$A$10)+SUMIFS('B-5'!Z4:Z8,'B-5'!$A$4:$A$8,$A$10)+SUMIFS('B-5'!Z13:Z17,'B-5'!$A$13:$A$17,$A$10)+(SUMIFS('G11'!Z4:Z8,'G11'!$A$4:$A$8,$A$10)+SUMIFS('G11'!Z13:Z17,'G11'!$A$13:$A$17,$A$10)+SUMIFS('G12'!Z4:Z8,'G12'!$A$4:$A$8,$A$10)+SUMIFS('G12'!Z13:Z17,'G12'!$A$13:$A$17,$A$10)+(SUMIFS('G13'!Z4:Z8,'G13'!$A$4:$A$8,$A$10)+SUMIFS('G13'!Z13:Z17,'G13'!$A$13:$A$17,$A$10)+SUMIFS('G14'!Z4:Z8,'G14'!$A$4:$A$8,$A$10)+SUMIFS('G14'!Z13:Z17,'G14'!$A$13:$A$17,$A$10)+SUMIFS('G15'!Z4:Z8,'G15'!$A$4:$A$8,$A$10)+SUMIFS('G15'!Z13:Z17,'G15'!$A$13:$A$17,$A$10))))))))/20)</f>
        <v>0</v>
      </c>
      <c r="D10" s="47">
        <f>IF($J$10=0,"",(SUMIFS('A-1'!Z4:Z8,'A-1'!$A$4:$A$8,$A$10)+SUMIFS('A-1'!Z13:Z17,'A-1'!$A$13:$A$17,$A$10)+SUMIFS('B-1'!Z4:Z8,'B-1'!$A$4:$A$8,$A$10)+SUMIFS('B-1'!Z13:Z17,'B-1'!$A$13:$A$17,$A$10)+(SUMIFS('A-2'!Z4:Z8,'A-2'!$A$4:$A$8,$A$10)+SUMIFS('A-2'!Z13:Z17,'A-2'!$A$13:$A$17,$A$10)+SUMIFS('B-2'!AA4:AA8,'B-2'!$A$4:$A$8,$A$10)+SUMIFS('B-2'!AA13:AA17,'B-2'!$A$13:$A$17,$A$10)+(SUMIFS('A-3'!Z4:Z8,'A-3'!$A$4:$A$8,$A$10)+SUMIFS('A-3'!Z13:Z17,'A-3'!$A$13:$A$17,$A$10)+SUMIFS('B-3'!AA4:AA8,'B-3'!$A$4:$A$8,$A$10)+SUMIFS('B-3'!AA13:AA17,'B-3'!$A$13:$A$17,$A$10)+(SUMIFS('A-4'!AA4:AA8,'A-4'!$A$4:$A$8,$A$10)+SUMIFS('A-4'!AA13:AA17,'A-4'!$A$13:$A$17,$A$10)+SUMIFS('B-4'!AA4:AA8,'B-4'!$A$4:$A$8,$A$10)+SUMIFS('B-4'!AA13:AA17,'B-4'!$A$13:$A$17,$A$10)+(SUMIFS('A-5'!AA4:AA8,'A-5'!$A$4:$A$8,$A$10)+SUMIFS('A-5'!AA13:AA17,'A-5'!$A$13:$A$17,$A$10)+SUMIFS('B-5'!AA4:AA8,'B-5'!$A$4:$A$8,$A$10)+SUMIFS('B-5'!AA13:AA17,'B-5'!$A$13:$A$17,$A$10)+(SUMIFS('G11'!AA4:AA8,'G11'!$A$4:$A$8,$A$10)+SUMIFS('G11'!AA13:AA17,'G11'!$A$13:$A$17,$A$10)+SUMIFS('G12'!AA4:AA8,'G12'!$A$4:$A$8,$A$10)+SUMIFS('G12'!AA13:AA17,'G12'!$A$13:$A$17,$A$10)+(SUMIFS('G13'!AA4:AA8,'G13'!$A$4:$A$8,$A$10)+SUMIFS('G13'!AA13:AA17,'G13'!$A$13:$A$17,$A$10)+SUMIFS('G14'!AA4:AA8,'G14'!$A$4:$A$8,$A$10)+SUMIFS('G14'!AA13:AA17,'G14'!$A$13:$A$17,$A$10)+SUMIFS('G15'!AA4:AA8,'G15'!$A$4:$A$8,$A$10)+SUMIFS('G15'!AA13:AA17,'G15'!$A$13:$A$17,$A$10))))))))/20)</f>
        <v>0</v>
      </c>
      <c r="E10" s="47">
        <f>IF($J$10=0,"",(SUMIFS('A-1'!AA4:AA8,'A-1'!$A$4:$A$8,$A$10)+SUMIFS('A-1'!AA13:AA17,'A-1'!$A$13:$A$17,$A$10)+SUMIFS('B-1'!AA4:AA8,'B-1'!$A$4:$A$8,$A$10)+SUMIFS('B-1'!AA13:AA17,'B-1'!$A$13:$A$17,$A$10)+(SUMIFS('A-2'!AA4:AA8,'A-2'!$A$4:$A$8,$A$10)+SUMIFS('A-2'!AA13:AA17,'A-2'!$A$13:$A$17,$A$10)+SUMIFS('B-2'!AB4:AB8,'B-2'!$A$4:$A$8,$A$10)+SUMIFS('B-2'!AB13:AB17,'B-2'!$A$13:$A$17,$A$10)+(SUMIFS('A-3'!AA4:AA8,'A-3'!$A$4:$A$8,$A$10)+SUMIFS('A-3'!AA13:AA17,'A-3'!$A$13:$A$17,$A$10)+SUMIFS('B-3'!AB4:AB8,'B-3'!$A$4:$A$8,$A$10)+SUMIFS('B-3'!AB13:AB17,'B-3'!$A$13:$A$17,$A$10)+(SUMIFS('A-4'!AB4:AB8,'A-4'!$A$4:$A$8,$A$10)+SUMIFS('A-4'!AB13:AB17,'A-4'!$A$13:$A$17,$A$10)+SUMIFS('B-4'!AB4:AB8,'B-4'!$A$4:$A$8,$A$10)+SUMIFS('B-4'!AB13:AB17,'B-4'!$A$13:$A$17,$A$10)+(SUMIFS('A-5'!AB4:AB8,'A-5'!$A$4:$A$8,$A$10)+SUMIFS('A-5'!AB13:AB17,'A-5'!$A$13:$A$17,$A$10)+SUMIFS('B-5'!AB4:AB8,'B-5'!$A$4:$A$8,$A$10)+SUMIFS('B-5'!AB13:AB17,'B-5'!$A$13:$A$17,$A$10)+(SUMIFS('G11'!AB4:AB8,'G11'!$A$4:$A$8,$A$10)+SUMIFS('G11'!AB13:AB17,'G11'!$A$13:$A$17,$A$10)+SUMIFS('G12'!AB4:AB8,'G12'!$A$4:$A$8,$A$10)+SUMIFS('G12'!AB13:AB17,'G12'!$A$13:$A$17,$A$10)+(SUMIFS('G13'!AB4:AB8,'G13'!$A$4:$A$8,$A$10)+SUMIFS('G13'!AB13:AB17,'G13'!$A$13:$A$17,$A$10)+SUMIFS('G14'!AB4:AB8,'G14'!$A$4:$A$8,$A$10)+SUMIFS('G14'!AB13:AB17,'G14'!$A$13:$A$17,$A$10)+SUMIFS('G15'!AB4:AB8,'G15'!$A$4:$A$8,$A$10)+SUMIFS('G15'!AB13:AB17,'G15'!$A$13:$A$17,$A$10))))))))/20)</f>
        <v>0</v>
      </c>
      <c r="F10" s="47">
        <f>IF($J$10=0,"",(SUMIFS('A-1'!AB4:AB8,'A-1'!$A$4:$A$8,$A$10)+SUMIFS('A-1'!AB13:AB17,'A-1'!$A$13:$A$17,$A$10)+SUMIFS('B-1'!AB4:AB8,'B-1'!$A$4:$A$8,$A$10)+SUMIFS('B-1'!AB13:AB17,'B-1'!$A$13:$A$17,$A$10)+(SUMIFS('A-2'!AB4:AB8,'A-2'!$A$4:$A$8,$A$10)+SUMIFS('A-2'!AB13:AB17,'A-2'!$A$13:$A$17,$A$10)+SUMIFS('B-2'!AC4:AC8,'B-2'!$A$4:$A$8,$A$10)+SUMIFS('B-2'!AC13:AC17,'B-2'!$A$13:$A$17,$A$10)+(SUMIFS('A-3'!AB4:AB8,'A-3'!$A$4:$A$8,$A$10)+SUMIFS('A-3'!AB13:AB17,'A-3'!$A$13:$A$17,$A$10)+SUMIFS('B-3'!AC4:AC8,'B-3'!$A$4:$A$8,$A$10)+SUMIFS('B-3'!AC13:AC17,'B-3'!$A$13:$A$17,$A$10)+(SUMIFS('A-4'!AC4:AC8,'A-4'!$A$4:$A$8,$A$10)+SUMIFS('A-4'!AC13:AC17,'A-4'!$A$13:$A$17,$A$10)+SUMIFS('B-4'!AC4:AC8,'B-4'!$A$4:$A$8,$A$10)+SUMIFS('B-4'!AC13:AC17,'B-4'!$A$13:$A$17,$A$10)+(SUMIFS('A-5'!AC4:AC8,'A-5'!$A$4:$A$8,$A$10)+SUMIFS('A-5'!AC13:AC17,'A-5'!$A$13:$A$17,$A$10)+SUMIFS('B-5'!AC4:AC8,'B-5'!$A$4:$A$8,$A$10)+SUMIFS('B-5'!AC13:AC17,'B-5'!$A$13:$A$17,$A$10)+(SUMIFS('G11'!AC4:AC8,'G11'!$A$4:$A$8,$A$10)+SUMIFS('G11'!AC13:AC17,'G11'!$A$13:$A$17,$A$10)+SUMIFS('G12'!AC4:AC8,'G12'!$A$4:$A$8,$A$10)+SUMIFS('G12'!AC13:AC17,'G12'!$A$13:$A$17,$A$10)+(SUMIFS('G13'!AC4:AC8,'G13'!$A$4:$A$8,$A$10)+SUMIFS('G13'!AC13:AC17,'G13'!$A$13:$A$17,$A$10)+SUMIFS('G14'!AC4:AC8,'G14'!$A$4:$A$8,$A$10)+SUMIFS('G14'!AC13:AC17,'G14'!$A$13:$A$17,$A$10)+SUMIFS('G15'!AC4:AC8,'G15'!$A$4:$A$8,$A$10)+SUMIFS('G15'!AC13:AC17,'G15'!$A$13:$A$17,$A$10))))))))/20)</f>
        <v>0</v>
      </c>
      <c r="G10" s="47">
        <f>IF($J$10=0,"",(SUMIFS('A-1'!AC4:AC8,'A-1'!$A$4:$A$8,$A$10)+SUMIFS('A-1'!AC13:AC17,'A-1'!$A$13:$A$17,$A$10)+SUMIFS('B-1'!AC4:AC8,'B-1'!$A$4:$A$8,$A$10)+SUMIFS('B-1'!AC13:AC17,'B-1'!$A$13:$A$17,$A$10)+(SUMIFS('A-2'!AC4:AC8,'A-2'!$A$4:$A$8,$A$10)+SUMIFS('A-2'!AC13:AC17,'A-2'!$A$13:$A$17,$A$10)+SUMIFS('B-2'!AD4:AD8,'B-2'!$A$4:$A$8,$A$10)+SUMIFS('B-2'!AD13:AD17,'B-2'!$A$13:$A$17,$A$10)+(SUMIFS('A-3'!AC4:AC8,'A-3'!$A$4:$A$8,$A$10)+SUMIFS('A-3'!AC13:AC17,'A-3'!$A$13:$A$17,$A$10)+SUMIFS('B-3'!AD4:AD8,'B-3'!$A$4:$A$8,$A$10)+SUMIFS('B-3'!AD13:AD17,'B-3'!$A$13:$A$17,$A$10)+(SUMIFS('A-4'!AD4:AD8,'A-4'!$A$4:$A$8,$A$10)+SUMIFS('A-4'!AD13:AD17,'A-4'!$A$13:$A$17,$A$10)+SUMIFS('B-4'!AD4:AD8,'B-4'!$A$4:$A$8,$A$10)+SUMIFS('B-4'!AD13:AD17,'B-4'!$A$13:$A$17,$A$10)+(SUMIFS('A-5'!AD4:AD8,'A-5'!$A$4:$A$8,$A$10)+SUMIFS('A-5'!AD13:AD17,'A-5'!$A$13:$A$17,$A$10)+SUMIFS('B-5'!AD4:AD8,'B-5'!$A$4:$A$8,$A$10)+SUMIFS('B-5'!AD13:AD17,'B-5'!$A$13:$A$17,$A$10)+(SUMIFS('G11'!AD4:AD8,'G11'!$A$4:$A$8,$A$10)+SUMIFS('G11'!AD13:AD17,'G11'!$A$13:$A$17,$A$10)+SUMIFS('G12'!AD4:AD8,'G12'!$A$4:$A$8,$A$10)+SUMIFS('G12'!AD13:AD17,'G12'!$A$13:$A$17,$A$10)+(SUMIFS('G13'!AD4:AD8,'G13'!$A$4:$A$8,$A$10)+SUMIFS('G13'!AD13:AD17,'G13'!$A$13:$A$17,$A$10)+SUMIFS('G14'!AD4:AD8,'G14'!$A$4:$A$8,$A$10)+SUMIFS('G14'!AD13:AD17,'G14'!$A$13:$A$17,$A$10)+SUMIFS('G15'!AD4:AD8,'G15'!$A$4:$A$8,$A$10)+SUMIFS('G15'!AD13:AD17,'G15'!$A$13:$A$17,$A$10))))))))/20)</f>
        <v>0</v>
      </c>
      <c r="H10" s="47">
        <f>IF($J$10=0,"",(SUMIFS('A-1'!AD4:AD8,'A-1'!$A$4:$A$8,$A$10)+SUMIFS('A-1'!AD13:AD17,'A-1'!$A$13:$A$17,$A$10)+SUMIFS('B-1'!AD4:AD8,'B-1'!$A$4:$A$8,$A$10)+SUMIFS('B-1'!AD13:AD17,'B-1'!$A$13:$A$17,$A$10)+(SUMIFS('A-2'!AD4:AD8,'A-2'!$A$4:$A$8,$A$10)+SUMIFS('A-2'!AD13:AD17,'A-2'!$A$13:$A$17,$A$10)+SUMIFS('B-2'!AE4:AE8,'B-2'!$A$4:$A$8,$A$10)+SUMIFS('B-2'!AE13:AE17,'B-2'!$A$13:$A$17,$A$10)+(SUMIFS('A-3'!AD4:AD8,'A-3'!$A$4:$A$8,$A$10)+SUMIFS('A-3'!AD13:AD17,'A-3'!$A$13:$A$17,$A$10)+SUMIFS('B-3'!AE4:AE8,'B-3'!$A$4:$A$8,$A$10)+SUMIFS('B-3'!AE13:AE17,'B-3'!$A$13:$A$17,$A$10)+(SUMIFS('A-4'!AE4:AE8,'A-4'!$A$4:$A$8,$A$10)+SUMIFS('A-4'!AE13:AE17,'A-4'!$A$13:$A$17,$A$10)+SUMIFS('B-4'!AE4:AE8,'B-4'!$A$4:$A$8,$A$10)+SUMIFS('B-4'!AE13:AE17,'B-4'!$A$13:$A$17,$A$10)+(SUMIFS('A-5'!AE4:AE8,'A-5'!$A$4:$A$8,$A$10)+SUMIFS('A-5'!AE13:AE17,'A-5'!$A$13:$A$17,$A$10)+SUMIFS('B-5'!AE4:AE8,'B-5'!$A$4:$A$8,$A$10)+SUMIFS('B-5'!AE13:AE17,'B-5'!$A$13:$A$17,$A$10)+(SUMIFS('G11'!AE4:AE8,'G11'!$A$4:$A$8,$A$10)+SUMIFS('G11'!AE13:AE17,'G11'!$A$13:$A$17,$A$10)+SUMIFS('G12'!AE4:AE8,'G12'!$A$4:$A$8,$A$10)+SUMIFS('G12'!AE13:AE17,'G12'!$A$13:$A$17,$A$10)+(SUMIFS('G13'!AE4:AE8,'G13'!$A$4:$A$8,$A$10)+SUMIFS('G13'!AE13:AE17,'G13'!$A$13:$A$17,$A$10)+SUMIFS('G14'!AE4:AE8,'G14'!$A$4:$A$8,$A$10)+SUMIFS('G14'!AE13:AE17,'G14'!$A$13:$A$17,$A$10)+SUMIFS('G15'!AE4:AE8,'G15'!$A$4:$A$8,$A$10)+SUMIFS('G15'!AE13:AE17,'G15'!$A$13:$A$17,$A$10))))))))/20)</f>
        <v>0</v>
      </c>
      <c r="I10" s="46">
        <f t="shared" si="0"/>
        <v>4</v>
      </c>
      <c r="J10" s="46">
        <f>COUNTIFS('A-1'!$A$4:$A$8,A10)+COUNTIFS('A-1'!$A$13:$A$17,A10)+COUNTIFS('B-1'!$A$13:$A$17,A10)+COUNTIFS('B-1'!$A$4:$A$8,A10)+COUNTIFS('A-2'!$A$4:$A$8,A10)+COUNTIFS('A-2'!$A$13:$A$17,A10)+COUNTIFS('B-2'!$A$4:$A$8,A10)+COUNTIFS('B-2'!$A$13:$A$17,A10)+COUNTIFS('A-3'!$A$13:$A$17,A10)+COUNTIFS('A-3'!$A$4:$A$8,A10)+COUNTIFS('B-3'!$A$4:$A$8,A10)+COUNTIFS('B-3'!$A$13:$A$17,A10)+COUNTIFS('A-4'!$A$4:$A$8,A10)+COUNTIFS('A-4'!$A$13:$A$17,A10)+COUNTIFS('B-4'!$A$13:$A$17,A10)+COUNTIFS('B-4'!$A$4:$A$8,A10)+COUNTIFS('A-5'!$A$4:$A$8,A10)+COUNTIFS('A-5'!$A$13:$A$17,A10)+COUNTIFS('B-5'!$A$4:$A$8,A10)+COUNTIFS('B-5'!$A$13:$A$17,A10)+COUNTIFS('G11'!$A$13:$A$17,A10)+COUNTIFS('G11'!$A$4:$A$8,A10)+COUNTIFS('G12'!$A$4:$A$8,A10)+COUNTIFS('G12'!$A$13:$A$17,A10)+COUNTIFS('G13'!$A$4:$A$8,A10)+COUNTIFS('G13'!$A$13:$A$17,A10)+COUNTIFS('G14'!$A$13:$A$17,A10)+COUNTIFS('G14'!$A$4:$A$8,A10)+COUNTIFS('G15'!$A$4:$A$8,A10)+COUNTIFS('G15'!$A$13:$A$17,A10)</f>
        <v>5</v>
      </c>
      <c r="K10" s="68">
        <f t="shared" si="1"/>
        <v>0.8</v>
      </c>
    </row>
    <row r="11" spans="1:11" ht="20.45" customHeight="1">
      <c r="A11" s="66" t="s">
        <v>26</v>
      </c>
      <c r="B11" s="48">
        <f>IF($J$11=0,"",(SUMIFS('A-1'!X4:X8,'A-1'!$A$4:$A$8,$A$11)+SUMIFS('A-1'!X13:X17,'A-1'!$A$13:$A$17,$A$11)+SUMIFS('B-1'!X4:X8,'B-1'!$A$4:$A$8,$A$11)+SUMIFS('B-1'!X13:X17,'B-1'!$A$13:$A$17,$A$11)+(SUMIFS('A-2'!X4:X8,'A-2'!$A$4:$A$8,$A$11)+SUMIFS('A-2'!X13:X17,'A-2'!$A$13:$A$17,$A$11)+SUMIFS('B-2'!X4:X8,'B-2'!$A$4:$A$8,$A$11)+SUMIFS('B-2'!X13:X17,'B-2'!$A$13:$A$17,$A$11)+(SUMIFS('A-3'!X4:X8,'A-3'!$A$4:$A$8,$A$11)+SUMIFS('A-3'!X13:X17,'A-3'!$A$13:$A$17,$A$11)+SUMIFS('B-3'!X4:X8,'B-3'!$A$4:$A$8,$A$11)+SUMIFS('B-3'!X13:X17,'B-3'!$A$13:$A$17,$A$11)+(SUMIFS('A-4'!X4:X8,'A-4'!$A$4:$A$8,$A$11)+SUMIFS('A-4'!X13:X17,'A-4'!$A$13:$A$17,$A$11)+SUMIFS('B-4'!X4:X8,'B-4'!$A$4:$A$8,$A$11)+SUMIFS('B-4'!X13:X17,'B-4'!$A$13:$A$17,$A$11)+(SUMIFS('A-5'!X4:X8,'A-5'!$A$4:$A$8,$A$11)+SUMIFS('A-5'!X13:X17,'A-5'!$A$13:$A$17,$A$11)+SUMIFS('B-5'!X4:X8,'B-5'!$A$4:$A$8,$A$11)+SUMIFS('B-5'!X13:X17,'B-5'!$A$13:$A$17,$A$11)+(SUMIFS('G11'!X4:X8,'G11'!$A$4:$A$8,$A$11)+SUMIFS('G11'!X13:X17,'G11'!$A$13:$A$17,$A$11)+SUMIFS('G12'!X4:X8,'G12'!$A$4:$A$8,$A$11)+SUMIFS('G12'!X13:X17,'G12'!$A$13:$A$17,$A$11)+(SUMIFS('G13'!X4:X8,'G13'!$A$4:$A$8,$A$11)+SUMIFS('G13'!X13:X17,'G13'!$A$13:$A$17,$A$11)+SUMIFS('G14'!X4:X8,'G14'!$A$4:$A$8,$A$11)+SUMIFS('G14'!X13:X17,'G14'!$A$13:$A$17,$A$11)+SUMIFS('G15'!X4:X8,'G15'!$A$4:$A$8,$A$11)+SUMIFS('G15'!X13:X17,'G15'!$A$13:$A$17,$A$11))))))))/20)</f>
        <v>9</v>
      </c>
      <c r="C11" s="48">
        <f>IF($J$11=0,"",(SUMIFS('A-1'!Y4:Y8,'A-1'!$A$4:$A$8,$A$11)+SUMIFS('A-1'!Y13:Y17,'A-1'!$A$13:$A$17,$A$11)+SUMIFS('B-1'!Y4:Y8,'B-1'!$A$4:$A$8,$A$11)+SUMIFS('B-1'!Y13:Y17,'B-1'!$A$13:$A$17,$A$11)+(SUMIFS('A-2'!Y4:Y8,'A-2'!$A$4:$A$8,$A$11)+SUMIFS('A-2'!Y13:Y17,'A-2'!$A$13:$A$17,$A$11)+SUMIFS('B-2'!Z4:Z8,'B-2'!$A$4:$A$8,$A$11)+SUMIFS('B-2'!Z13:Z17,'B-2'!$A$13:$A$17,$A$11)+(SUMIFS('A-3'!Y4:Y8,'A-3'!$A$4:$A$8,$A$11)+SUMIFS('A-3'!Y13:Y17,'A-3'!$A$13:$A$17,$A$11)+SUMIFS('B-3'!Z4:Z8,'B-3'!$A$4:$A$8,$A$11)+SUMIFS('B-3'!Z13:Z17,'B-3'!$A$13:$A$17,$A$11)+(SUMIFS('A-4'!Z4:Z8,'A-4'!$A$4:$A$8,$A$11)+SUMIFS('A-4'!Z13:Z17,'A-4'!$A$13:$A$17,$A$11)+SUMIFS('B-4'!Z4:Z8,'B-4'!$A$4:$A$8,$A$11)+SUMIFS('B-4'!Z13:Z17,'B-4'!$A$13:$A$17,$A$11)+(SUMIFS('A-5'!Z4:Z8,'A-5'!$A$4:$A$8,$A$11)+SUMIFS('A-5'!Z13:Z17,'A-5'!$A$13:$A$17,$A$11)+SUMIFS('B-5'!Z4:Z8,'B-5'!$A$4:$A$8,$A$11)+SUMIFS('B-5'!Z13:Z17,'B-5'!$A$13:$A$17,$A$11)+(SUMIFS('G11'!Z4:Z8,'G11'!$A$4:$A$8,$A$11)+SUMIFS('G11'!Z13:Z17,'G11'!$A$13:$A$17,$A$11)+SUMIFS('G12'!Z4:Z8,'G12'!$A$4:$A$8,$A$11)+SUMIFS('G12'!Z13:Z17,'G12'!$A$13:$A$17,$A$11)+(SUMIFS('G13'!Z4:Z8,'G13'!$A$4:$A$8,$A$11)+SUMIFS('G13'!Z13:Z17,'G13'!$A$13:$A$17,$A$11)+SUMIFS('G14'!Z4:Z8,'G14'!$A$4:$A$8,$A$11)+SUMIFS('G14'!Z13:Z17,'G14'!$A$13:$A$17,$A$11)+SUMIFS('G15'!Z4:Z8,'G15'!$A$4:$A$8,$A$11)+SUMIFS('G15'!Z13:Z17,'G15'!$A$13:$A$17,$A$11))))))))/20)</f>
        <v>3</v>
      </c>
      <c r="D11" s="48">
        <f>IF($J$11=0,"",(SUMIFS('A-1'!Z4:Z8,'A-1'!$A$4:$A$8,$A$11)+SUMIFS('A-1'!Z13:Z17,'A-1'!$A$13:$A$17,$A$11)+SUMIFS('B-1'!Z4:Z8,'B-1'!$A$4:$A$8,$A$11)+SUMIFS('B-1'!Z13:Z17,'B-1'!$A$13:$A$17,$A$11)+(SUMIFS('A-2'!Z4:Z8,'A-2'!$A$4:$A$8,$A$11)+SUMIFS('A-2'!Z13:Z17,'A-2'!$A$13:$A$17,$A$11)+SUMIFS('B-2'!AA4:AA8,'B-2'!$A$4:$A$8,$A$11)+SUMIFS('B-2'!AA13:AA17,'B-2'!$A$13:$A$17,$A$11)+(SUMIFS('A-3'!Z4:Z8,'A-3'!$A$4:$A$8,$A$11)+SUMIFS('A-3'!Z13:Z17,'A-3'!$A$13:$A$17,$A$11)+SUMIFS('B-3'!AA4:AA8,'B-3'!$A$4:$A$8,$A$11)+SUMIFS('B-3'!AA13:AA17,'B-3'!$A$13:$A$17,$A$11)+(SUMIFS('A-4'!AA4:AA8,'A-4'!$A$4:$A$8,$A$11)+SUMIFS('A-4'!AA13:AA17,'A-4'!$A$13:$A$17,$A$11)+SUMIFS('B-4'!AA4:AA8,'B-4'!$A$4:$A$8,$A$11)+SUMIFS('B-4'!AA13:AA17,'B-4'!$A$13:$A$17,$A$11)+(SUMIFS('A-5'!AA4:AA8,'A-5'!$A$4:$A$8,$A$11)+SUMIFS('A-5'!AA13:AA17,'A-5'!$A$13:$A$17,$A$11)+SUMIFS('B-5'!AA4:AA8,'B-5'!$A$4:$A$8,$A$11)+SUMIFS('B-5'!AA13:AA17,'B-5'!$A$13:$A$17,$A$11)+(SUMIFS('G11'!AA4:AA8,'G11'!$A$4:$A$8,$A$11)+SUMIFS('G11'!AA13:AA17,'G11'!$A$13:$A$17,$A$11)+SUMIFS('G12'!AA4:AA8,'G12'!$A$4:$A$8,$A$11)+SUMIFS('G12'!AA13:AA17,'G12'!$A$13:$A$17,$A$11)+(SUMIFS('G13'!AA4:AA8,'G13'!$A$4:$A$8,$A$11)+SUMIFS('G13'!AA13:AA17,'G13'!$A$13:$A$17,$A$11)+SUMIFS('G14'!AA4:AA8,'G14'!$A$4:$A$8,$A$11)+SUMIFS('G14'!AA13:AA17,'G14'!$A$13:$A$17,$A$11)+SUMIFS('G15'!AA4:AA8,'G15'!$A$4:$A$8,$A$11)+SUMIFS('G15'!AA13:AA17,'G15'!$A$13:$A$17,$A$11))))))))/20)</f>
        <v>0</v>
      </c>
      <c r="E11" s="48">
        <f>IF($J$11=0,"",(SUMIFS('A-1'!AA4:AA8,'A-1'!$A$4:$A$8,$A$11)+SUMIFS('A-1'!AA13:AA17,'A-1'!$A$13:$A$17,$A$11)+SUMIFS('B-1'!AA4:AA8,'B-1'!$A$4:$A$8,$A$11)+SUMIFS('B-1'!AA13:AA17,'B-1'!$A$13:$A$17,$A$11)+(SUMIFS('A-2'!AA4:AA8,'A-2'!$A$4:$A$8,$A$11)+SUMIFS('A-2'!AA13:AA17,'A-2'!$A$13:$A$17,$A$11)+SUMIFS('B-2'!AB4:AB8,'B-2'!$A$4:$A$8,$A$11)+SUMIFS('B-2'!AB13:AB17,'B-2'!$A$13:$A$17,$A$11)+(SUMIFS('A-3'!AA4:AA8,'A-3'!$A$4:$A$8,$A$11)+SUMIFS('A-3'!AA13:AA17,'A-3'!$A$13:$A$17,$A$11)+SUMIFS('B-3'!AB4:AB8,'B-3'!$A$4:$A$8,$A$11)+SUMIFS('B-3'!AB13:AB17,'B-3'!$A$13:$A$17,$A$11)+(SUMIFS('A-4'!AB4:AB8,'A-4'!$A$4:$A$8,$A$11)+SUMIFS('A-4'!AB13:AB17,'A-4'!$A$13:$A$17,$A$11)+SUMIFS('B-4'!AB4:AB8,'B-4'!$A$4:$A$8,$A$11)+SUMIFS('B-4'!AB13:AB17,'B-4'!$A$13:$A$17,$A$11)+(SUMIFS('A-5'!AB4:AB8,'A-5'!$A$4:$A$8,$A$11)+SUMIFS('A-5'!AB13:AB17,'A-5'!$A$13:$A$17,$A$11)+SUMIFS('B-5'!AB4:AB8,'B-5'!$A$4:$A$8,$A$11)+SUMIFS('B-5'!AB13:AB17,'B-5'!$A$13:$A$17,$A$11)+(SUMIFS('G11'!AB4:AB8,'G11'!$A$4:$A$8,$A$11)+SUMIFS('G11'!AB13:AB17,'G11'!$A$13:$A$17,$A$11)+SUMIFS('G12'!AB4:AB8,'G12'!$A$4:$A$8,$A$11)+SUMIFS('G12'!AB13:AB17,'G12'!$A$13:$A$17,$A$11)+(SUMIFS('G13'!AB4:AB8,'G13'!$A$4:$A$8,$A$11)+SUMIFS('G13'!AB13:AB17,'G13'!$A$13:$A$17,$A$11)+SUMIFS('G14'!AB4:AB8,'G14'!$A$4:$A$8,$A$11)+SUMIFS('G14'!AB13:AB17,'G14'!$A$13:$A$17,$A$11)+SUMIFS('G15'!AB4:AB8,'G15'!$A$4:$A$8,$A$11)+SUMIFS('G15'!AB13:AB17,'G15'!$A$13:$A$17,$A$11))))))))/20)</f>
        <v>0</v>
      </c>
      <c r="F11" s="48">
        <f>IF($J$11=0,"",(SUMIFS('A-1'!AB4:AB8,'A-1'!$A$4:$A$8,$A$11)+SUMIFS('A-1'!AB13:AB17,'A-1'!$A$13:$A$17,$A$11)+SUMIFS('B-1'!AB4:AB8,'B-1'!$A$4:$A$8,$A$11)+SUMIFS('B-1'!AB13:AB17,'B-1'!$A$13:$A$17,$A$11)+(SUMIFS('A-2'!AB4:AB8,'A-2'!$A$4:$A$8,$A$11)+SUMIFS('A-2'!AB13:AB17,'A-2'!$A$13:$A$17,$A$11)+SUMIFS('B-2'!AC4:AC8,'B-2'!$A$4:$A$8,$A$11)+SUMIFS('B-2'!AC13:AC17,'B-2'!$A$13:$A$17,$A$11)+(SUMIFS('A-3'!AB4:AB8,'A-3'!$A$4:$A$8,$A$11)+SUMIFS('A-3'!AB13:AB17,'A-3'!$A$13:$A$17,$A$11)+SUMIFS('B-3'!AC4:AC8,'B-3'!$A$4:$A$8,$A$11)+SUMIFS('B-3'!AC13:AC17,'B-3'!$A$13:$A$17,$A$11)+(SUMIFS('A-4'!AC4:AC8,'A-4'!$A$4:$A$8,$A$11)+SUMIFS('A-4'!AC13:AC17,'A-4'!$A$13:$A$17,$A$11)+SUMIFS('B-4'!AC4:AC8,'B-4'!$A$4:$A$8,$A$11)+SUMIFS('B-4'!AC13:AC17,'B-4'!$A$13:$A$17,$A$11)+(SUMIFS('A-5'!AC4:AC8,'A-5'!$A$4:$A$8,$A$11)+SUMIFS('A-5'!AC13:AC17,'A-5'!$A$13:$A$17,$A$11)+SUMIFS('B-5'!AC4:AC8,'B-5'!$A$4:$A$8,$A$11)+SUMIFS('B-5'!AC13:AC17,'B-5'!$A$13:$A$17,$A$11)+(SUMIFS('G11'!AC4:AC8,'G11'!$A$4:$A$8,$A$11)+SUMIFS('G11'!AC13:AC17,'G11'!$A$13:$A$17,$A$11)+SUMIFS('G12'!AC4:AC8,'G12'!$A$4:$A$8,$A$11)+SUMIFS('G12'!AC13:AC17,'G12'!$A$13:$A$17,$A$11)+(SUMIFS('G13'!AC4:AC8,'G13'!$A$4:$A$8,$A$11)+SUMIFS('G13'!AC13:AC17,'G13'!$A$13:$A$17,$A$11)+SUMIFS('G14'!AC4:AC8,'G14'!$A$4:$A$8,$A$11)+SUMIFS('G14'!AC13:AC17,'G14'!$A$13:$A$17,$A$11)+SUMIFS('G15'!AC4:AC8,'G15'!$A$4:$A$8,$A$11)+SUMIFS('G15'!AC13:AC17,'G15'!$A$13:$A$17,$A$11))))))))/20)</f>
        <v>0</v>
      </c>
      <c r="G11" s="48">
        <f>IF($J$11=0,"",(SUMIFS('A-1'!AC4:AC8,'A-1'!$A$4:$A$8,$A$11)+SUMIFS('A-1'!AC13:AC17,'A-1'!$A$13:$A$17,$A$11)+SUMIFS('B-1'!AC4:AC8,'B-1'!$A$4:$A$8,$A$11)+SUMIFS('B-1'!AC13:AC17,'B-1'!$A$13:$A$17,$A$11)+(SUMIFS('A-2'!AC4:AC8,'A-2'!$A$4:$A$8,$A$11)+SUMIFS('A-2'!AC13:AC17,'A-2'!$A$13:$A$17,$A$11)+SUMIFS('B-2'!AD4:AD8,'B-2'!$A$4:$A$8,$A$11)+SUMIFS('B-2'!AD13:AD17,'B-2'!$A$13:$A$17,$A$11)+(SUMIFS('A-3'!AC4:AC8,'A-3'!$A$4:$A$8,$A$11)+SUMIFS('A-3'!AC13:AC17,'A-3'!$A$13:$A$17,$A$11)+SUMIFS('B-3'!AD4:AD8,'B-3'!$A$4:$A$8,$A$11)+SUMIFS('B-3'!AD13:AD17,'B-3'!$A$13:$A$17,$A$11)+(SUMIFS('A-4'!AD4:AD8,'A-4'!$A$4:$A$8,$A$11)+SUMIFS('A-4'!AD13:AD17,'A-4'!$A$13:$A$17,$A$11)+SUMIFS('B-4'!AD4:AD8,'B-4'!$A$4:$A$8,$A$11)+SUMIFS('B-4'!AD13:AD17,'B-4'!$A$13:$A$17,$A$11)+(SUMIFS('A-5'!AD4:AD8,'A-5'!$A$4:$A$8,$A$11)+SUMIFS('A-5'!AD13:AD17,'A-5'!$A$13:$A$17,$A$11)+SUMIFS('B-5'!AD4:AD8,'B-5'!$A$4:$A$8,$A$11)+SUMIFS('B-5'!AD13:AD17,'B-5'!$A$13:$A$17,$A$11)+(SUMIFS('G11'!AD4:AD8,'G11'!$A$4:$A$8,$A$11)+SUMIFS('G11'!AD13:AD17,'G11'!$A$13:$A$17,$A$11)+SUMIFS('G12'!AD4:AD8,'G12'!$A$4:$A$8,$A$11)+SUMIFS('G12'!AD13:AD17,'G12'!$A$13:$A$17,$A$11)+(SUMIFS('G13'!AD4:AD8,'G13'!$A$4:$A$8,$A$11)+SUMIFS('G13'!AD13:AD17,'G13'!$A$13:$A$17,$A$11)+SUMIFS('G14'!AD4:AD8,'G14'!$A$4:$A$8,$A$11)+SUMIFS('G14'!AD13:AD17,'G14'!$A$13:$A$17,$A$11)+SUMIFS('G15'!AD4:AD8,'G15'!$A$4:$A$8,$A$11)+SUMIFS('G15'!AD13:AD17,'G15'!$A$13:$A$17,$A$11))))))))/20)</f>
        <v>2</v>
      </c>
      <c r="H11" s="48">
        <f>IF($J$11=0,"",(SUMIFS('A-1'!AD4:AD8,'A-1'!$A$4:$A$8,$A$11)+SUMIFS('A-1'!AD13:AD17,'A-1'!$A$13:$A$17,$A$11)+SUMIFS('B-1'!AD4:AD8,'B-1'!$A$4:$A$8,$A$11)+SUMIFS('B-1'!AD13:AD17,'B-1'!$A$13:$A$17,$A$11)+(SUMIFS('A-2'!AD4:AD8,'A-2'!$A$4:$A$8,$A$11)+SUMIFS('A-2'!AD13:AD17,'A-2'!$A$13:$A$17,$A$11)+SUMIFS('B-2'!AE4:AE8,'B-2'!$A$4:$A$8,$A$11)+SUMIFS('B-2'!AE13:AE17,'B-2'!$A$13:$A$17,$A$11)+(SUMIFS('A-3'!AD4:AD8,'A-3'!$A$4:$A$8,$A$11)+SUMIFS('A-3'!AD13:AD17,'A-3'!$A$13:$A$17,$A$11)+SUMIFS('B-3'!AE4:AE8,'B-3'!$A$4:$A$8,$A$11)+SUMIFS('B-3'!AE13:AE17,'B-3'!$A$13:$A$17,$A$11)+(SUMIFS('A-4'!AE4:AE8,'A-4'!$A$4:$A$8,$A$11)+SUMIFS('A-4'!AE13:AE17,'A-4'!$A$13:$A$17,$A$11)+SUMIFS('B-4'!AE4:AE8,'B-4'!$A$4:$A$8,$A$11)+SUMIFS('B-4'!AE13:AE17,'B-4'!$A$13:$A$17,$A$11)+(SUMIFS('A-5'!AE4:AE8,'A-5'!$A$4:$A$8,$A$11)+SUMIFS('A-5'!AE13:AE17,'A-5'!$A$13:$A$17,$A$11)+SUMIFS('B-5'!AE4:AE8,'B-5'!$A$4:$A$8,$A$11)+SUMIFS('B-5'!AE13:AE17,'B-5'!$A$13:$A$17,$A$11)+(SUMIFS('G11'!AE4:AE8,'G11'!$A$4:$A$8,$A$11)+SUMIFS('G11'!AE13:AE17,'G11'!$A$13:$A$17,$A$11)+SUMIFS('G12'!AE4:AE8,'G12'!$A$4:$A$8,$A$11)+SUMIFS('G12'!AE13:AE17,'G12'!$A$13:$A$17,$A$11)+(SUMIFS('G13'!AE4:AE8,'G13'!$A$4:$A$8,$A$11)+SUMIFS('G13'!AE13:AE17,'G13'!$A$13:$A$17,$A$11)+SUMIFS('G14'!AE4:AE8,'G14'!$A$4:$A$8,$A$11)+SUMIFS('G14'!AE13:AE17,'G14'!$A$13:$A$17,$A$11)+SUMIFS('G15'!AE4:AE8,'G15'!$A$4:$A$8,$A$11)+SUMIFS('G15'!AE13:AE17,'G15'!$A$13:$A$17,$A$11))))))))/20)</f>
        <v>0</v>
      </c>
      <c r="I11" s="44">
        <f t="shared" si="0"/>
        <v>14</v>
      </c>
      <c r="J11" s="44">
        <f>COUNTIFS('A-1'!$A$4:$A$8,A11)+COUNTIFS('A-1'!$A$13:$A$17,A11)+COUNTIFS('B-1'!$A$13:$A$17,A11)+COUNTIFS('B-1'!$A$4:$A$8,A11)+COUNTIFS('A-2'!$A$4:$A$8,A11)+COUNTIFS('A-2'!$A$13:$A$17,A11)+COUNTIFS('B-2'!$A$4:$A$8,A11)+COUNTIFS('B-2'!$A$13:$A$17,A11)+COUNTIFS('A-3'!$A$13:$A$17,A11)+COUNTIFS('A-3'!$A$4:$A$8,A11)+COUNTIFS('B-3'!$A$4:$A$8,A11)+COUNTIFS('B-3'!$A$13:$A$17,A11)+COUNTIFS('A-4'!$A$4:$A$8,A11)+COUNTIFS('A-4'!$A$13:$A$17,A11)+COUNTIFS('B-4'!$A$13:$A$17,A11)+COUNTIFS('B-4'!$A$4:$A$8,A11)+COUNTIFS('A-5'!$A$4:$A$8,A11)+COUNTIFS('A-5'!$A$13:$A$17,A11)+COUNTIFS('B-5'!$A$4:$A$8,A11)+COUNTIFS('B-5'!$A$13:$A$17,A11)+COUNTIFS('G11'!$A$13:$A$17,A11)+COUNTIFS('G11'!$A$4:$A$8,A11)+COUNTIFS('G12'!$A$4:$A$8,A11)+COUNTIFS('G12'!$A$13:$A$17,A11)+COUNTIFS('G13'!$A$4:$A$8,A11)+COUNTIFS('G13'!$A$13:$A$17,A11)+COUNTIFS('G14'!$A$13:$A$17,A11)+COUNTIFS('G14'!$A$4:$A$8,A11)+COUNTIFS('G15'!$A$4:$A$8,A11)+COUNTIFS('G15'!$A$13:$A$17,A11)</f>
        <v>5</v>
      </c>
      <c r="K11" s="67">
        <f t="shared" si="1"/>
        <v>2.8</v>
      </c>
    </row>
    <row r="12" spans="1:11" ht="20.45" customHeight="1">
      <c r="A12" s="66" t="s">
        <v>27</v>
      </c>
      <c r="B12" s="47">
        <f>IF($J$12=0,"",(SUMIFS('A-1'!X4:X8,'A-1'!$A$4:$A$8,$A$12)+SUMIFS('A-1'!X13:X17,'A-1'!$A$13:$A$17,$A$12)+SUMIFS('B-1'!X4:X8,'B-1'!$A$4:$A$8,$A$12)+SUMIFS('B-1'!X13:X17,'B-1'!$A$13:$A$17,$A$12)+(SUMIFS('A-2'!X4:X8,'A-2'!$A$4:$A$8,$A$12)+SUMIFS('A-2'!X13:X17,'A-2'!$A$13:$A$17,$A$12)+SUMIFS('B-2'!X4:X8,'B-2'!$A$4:$A$8,$A$12)+SUMIFS('B-2'!X13:X17,'B-2'!$A$13:$A$17,$A$12)+(SUMIFS('A-3'!X4:X8,'A-3'!$A$4:$A$8,$A$12)+SUMIFS('A-3'!X13:X17,'A-3'!$A$13:$A$17,$A$12)+SUMIFS('B-3'!X4:X8,'B-3'!$A$4:$A$8,$A$12)+SUMIFS('B-3'!X13:X17,'B-3'!$A$13:$A$17,$A$12)+(SUMIFS('A-4'!X4:X8,'A-4'!$A$4:$A$8,$A$12)+SUMIFS('A-4'!X13:X17,'A-4'!$A$13:$A$17,$A$12)+SUMIFS('B-4'!X4:X8,'B-4'!$A$4:$A$8,$A$12)+SUMIFS('B-4'!X13:X17,'B-4'!$A$13:$A$17,$A$12)+(SUMIFS('A-5'!X4:X8,'A-5'!$A$4:$A$8,$A$12)+SUMIFS('A-5'!X13:X17,'A-5'!$A$13:$A$17,$A$12)+SUMIFS('B-5'!X4:X8,'B-5'!$A$4:$A$8,$A$12)+SUMIFS('B-5'!X13:X17,'B-5'!$A$13:$A$17,$A$12)+(SUMIFS('G11'!X4:X8,'G11'!$A$4:$A$8,$A$12)+SUMIFS('G11'!X13:X17,'G11'!$A$13:$A$17,$A$12)+SUMIFS('G12'!X4:X8,'G12'!$A$4:$A$8,$A$12)+SUMIFS('G12'!X13:X17,'G12'!$A$13:$A$17,$A$12)+(SUMIFS('G13'!X4:X8,'G13'!$A$4:$A$8,$A$12)+SUMIFS('G13'!X13:X17,'G13'!$A$13:$A$17,$A$12)+SUMIFS('G14'!X4:X8,'G14'!$A$4:$A$8,$A$12)+SUMIFS('G14'!X13:X17,'G14'!$A$13:$A$17,$A$12)+SUMIFS('G15'!X4:X8,'G15'!$A$4:$A$8,$A$12)+SUMIFS('G15'!X13:X17,'G15'!$A$13:$A$17,$A$12))))))))/20)</f>
        <v>2</v>
      </c>
      <c r="C12" s="47">
        <f>IF($J$12=0,"",(SUMIFS('A-1'!Y4:Y8,'A-1'!$A$4:$A$8,$A$12)+SUMIFS('A-1'!Y13:Y17,'A-1'!$A$13:$A$17,$A$12)+SUMIFS('B-1'!Y4:Y8,'B-1'!$A$4:$A$8,$A$12)+SUMIFS('B-1'!Y13:Y17,'B-1'!$A$13:$A$17,$A$12)+(SUMIFS('A-2'!Y4:Y8,'A-2'!$A$4:$A$8,$A$12)+SUMIFS('A-2'!Y13:Y17,'A-2'!$A$13:$A$17,$A$12)+SUMIFS('B-2'!Z4:Z8,'B-2'!$A$4:$A$8,$A$12)+SUMIFS('B-2'!Z13:Z17,'B-2'!$A$13:$A$17,$A$12)+(SUMIFS('A-3'!Y4:Y8,'A-3'!$A$4:$A$8,$A$12)+SUMIFS('A-3'!Y13:Y17,'A-3'!$A$13:$A$17,$A$12)+SUMIFS('B-3'!Z4:Z8,'B-3'!$A$4:$A$8,$A$12)+SUMIFS('B-3'!Z13:Z17,'B-3'!$A$13:$A$17,$A$12)+(SUMIFS('A-4'!Z4:Z8,'A-4'!$A$4:$A$8,$A$12)+SUMIFS('A-4'!Z13:Z17,'A-4'!$A$13:$A$17,$A$12)+SUMIFS('B-4'!Z4:Z8,'B-4'!$A$4:$A$8,$A$12)+SUMIFS('B-4'!Z13:Z17,'B-4'!$A$13:$A$17,$A$12)+(SUMIFS('A-5'!Z4:Z8,'A-5'!$A$4:$A$8,$A$12)+SUMIFS('A-5'!Z13:Z17,'A-5'!$A$13:$A$17,$A$12)+SUMIFS('B-5'!Z4:Z8,'B-5'!$A$4:$A$8,$A$12)+SUMIFS('B-5'!Z13:Z17,'B-5'!$A$13:$A$17,$A$12)+(SUMIFS('G11'!Z4:Z8,'G11'!$A$4:$A$8,$A$12)+SUMIFS('G11'!Z13:Z17,'G11'!$A$13:$A$17,$A$12)+SUMIFS('G12'!Z4:Z8,'G12'!$A$4:$A$8,$A$12)+SUMIFS('G12'!Z13:Z17,'G12'!$A$13:$A$17,$A$12)+(SUMIFS('G13'!Z4:Z8,'G13'!$A$4:$A$8,$A$12)+SUMIFS('G13'!Z13:Z17,'G13'!$A$13:$A$17,$A$12)+SUMIFS('G14'!Z4:Z8,'G14'!$A$4:$A$8,$A$12)+SUMIFS('G14'!Z13:Z17,'G14'!$A$13:$A$17,$A$12)+SUMIFS('G15'!Z4:Z8,'G15'!$A$4:$A$8,$A$12)+SUMIFS('G15'!Z13:Z17,'G15'!$A$13:$A$17,$A$12))))))))/20)</f>
        <v>3</v>
      </c>
      <c r="D12" s="47">
        <f>IF($J$12=0,"",(SUMIFS('A-1'!Z4:Z8,'A-1'!$A$4:$A$8,$A$12)+SUMIFS('A-1'!Z13:Z17,'A-1'!$A$13:$A$17,$A$12)+SUMIFS('B-1'!Z4:Z8,'B-1'!$A$4:$A$8,$A$12)+SUMIFS('B-1'!Z13:Z17,'B-1'!$A$13:$A$17,$A$12)+(SUMIFS('A-2'!Z4:Z8,'A-2'!$A$4:$A$8,$A$12)+SUMIFS('A-2'!Z13:Z17,'A-2'!$A$13:$A$17,$A$12)+SUMIFS('B-2'!AA4:AA8,'B-2'!$A$4:$A$8,$A$12)+SUMIFS('B-2'!AA13:AA17,'B-2'!$A$13:$A$17,$A$12)+(SUMIFS('A-3'!Z4:Z8,'A-3'!$A$4:$A$8,$A$12)+SUMIFS('A-3'!Z13:Z17,'A-3'!$A$13:$A$17,$A$12)+SUMIFS('B-3'!AA4:AA8,'B-3'!$A$4:$A$8,$A$12)+SUMIFS('B-3'!AA13:AA17,'B-3'!$A$13:$A$17,$A$12)+(SUMIFS('A-4'!AA4:AA8,'A-4'!$A$4:$A$8,$A$12)+SUMIFS('A-4'!AA13:AA17,'A-4'!$A$13:$A$17,$A$12)+SUMIFS('B-4'!AA4:AA8,'B-4'!$A$4:$A$8,$A$12)+SUMIFS('B-4'!AA13:AA17,'B-4'!$A$13:$A$17,$A$12)+(SUMIFS('A-5'!AA4:AA8,'A-5'!$A$4:$A$8,$A$12)+SUMIFS('A-5'!AA13:AA17,'A-5'!$A$13:$A$17,$A$12)+SUMIFS('B-5'!AA4:AA8,'B-5'!$A$4:$A$8,$A$12)+SUMIFS('B-5'!AA13:AA17,'B-5'!$A$13:$A$17,$A$12)+(SUMIFS('G11'!AA4:AA8,'G11'!$A$4:$A$8,$A$12)+SUMIFS('G11'!AA13:AA17,'G11'!$A$13:$A$17,$A$12)+SUMIFS('G12'!AA4:AA8,'G12'!$A$4:$A$8,$A$12)+SUMIFS('G12'!AA13:AA17,'G12'!$A$13:$A$17,$A$12)+(SUMIFS('G13'!AA4:AA8,'G13'!$A$4:$A$8,$A$12)+SUMIFS('G13'!AA13:AA17,'G13'!$A$13:$A$17,$A$12)+SUMIFS('G14'!AA4:AA8,'G14'!$A$4:$A$8,$A$12)+SUMIFS('G14'!AA13:AA17,'G14'!$A$13:$A$17,$A$12)+SUMIFS('G15'!AA4:AA8,'G15'!$A$4:$A$8,$A$12)+SUMIFS('G15'!AA13:AA17,'G15'!$A$13:$A$17,$A$12))))))))/20)</f>
        <v>0</v>
      </c>
      <c r="E12" s="47">
        <f>IF($J$12=0,"",(SUMIFS('A-1'!AA4:AA8,'A-1'!$A$4:$A$8,$A$12)+SUMIFS('A-1'!AA13:AA17,'A-1'!$A$13:$A$17,$A$12)+SUMIFS('B-1'!AA4:AA8,'B-1'!$A$4:$A$8,$A$12)+SUMIFS('B-1'!AA13:AA17,'B-1'!$A$13:$A$17,$A$12)+(SUMIFS('A-2'!AA4:AA8,'A-2'!$A$4:$A$8,$A$12)+SUMIFS('A-2'!AA13:AA17,'A-2'!$A$13:$A$17,$A$12)+SUMIFS('B-2'!AB4:AB8,'B-2'!$A$4:$A$8,$A$12)+SUMIFS('B-2'!AB13:AB17,'B-2'!$A$13:$A$17,$A$12)+(SUMIFS('A-3'!AA4:AA8,'A-3'!$A$4:$A$8,$A$12)+SUMIFS('A-3'!AA13:AA17,'A-3'!$A$13:$A$17,$A$12)+SUMIFS('B-3'!AB4:AB8,'B-3'!$A$4:$A$8,$A$12)+SUMIFS('B-3'!AB13:AB17,'B-3'!$A$13:$A$17,$A$12)+(SUMIFS('A-4'!AB4:AB8,'A-4'!$A$4:$A$8,$A$12)+SUMIFS('A-4'!AB13:AB17,'A-4'!$A$13:$A$17,$A$12)+SUMIFS('B-4'!AB4:AB8,'B-4'!$A$4:$A$8,$A$12)+SUMIFS('B-4'!AB13:AB17,'B-4'!$A$13:$A$17,$A$12)+(SUMIFS('A-5'!AB4:AB8,'A-5'!$A$4:$A$8,$A$12)+SUMIFS('A-5'!AB13:AB17,'A-5'!$A$13:$A$17,$A$12)+SUMIFS('B-5'!AB4:AB8,'B-5'!$A$4:$A$8,$A$12)+SUMIFS('B-5'!AB13:AB17,'B-5'!$A$13:$A$17,$A$12)+(SUMIFS('G11'!AB4:AB8,'G11'!$A$4:$A$8,$A$12)+SUMIFS('G11'!AB13:AB17,'G11'!$A$13:$A$17,$A$12)+SUMIFS('G12'!AB4:AB8,'G12'!$A$4:$A$8,$A$12)+SUMIFS('G12'!AB13:AB17,'G12'!$A$13:$A$17,$A$12)+(SUMIFS('G13'!AB4:AB8,'G13'!$A$4:$A$8,$A$12)+SUMIFS('G13'!AB13:AB17,'G13'!$A$13:$A$17,$A$12)+SUMIFS('G14'!AB4:AB8,'G14'!$A$4:$A$8,$A$12)+SUMIFS('G14'!AB13:AB17,'G14'!$A$13:$A$17,$A$12)+SUMIFS('G15'!AB4:AB8,'G15'!$A$4:$A$8,$A$12)+SUMIFS('G15'!AB13:AB17,'G15'!$A$13:$A$17,$A$12))))))))/20)</f>
        <v>0</v>
      </c>
      <c r="F12" s="47">
        <f>IF($J$12=0,"",(SUMIFS('A-1'!AB4:AB8,'A-1'!$A$4:$A$8,$A$12)+SUMIFS('A-1'!AB13:AB17,'A-1'!$A$13:$A$17,$A$12)+SUMIFS('B-1'!AB4:AB8,'B-1'!$A$4:$A$8,$A$12)+SUMIFS('B-1'!AB13:AB17,'B-1'!$A$13:$A$17,$A$12)+(SUMIFS('A-2'!AB4:AB8,'A-2'!$A$4:$A$8,$A$12)+SUMIFS('A-2'!AB13:AB17,'A-2'!$A$13:$A$17,$A$12)+SUMIFS('B-2'!AC4:AC8,'B-2'!$A$4:$A$8,$A$12)+SUMIFS('B-2'!AC13:AC17,'B-2'!$A$13:$A$17,$A$12)+(SUMIFS('A-3'!AB4:AB8,'A-3'!$A$4:$A$8,$A$12)+SUMIFS('A-3'!AB13:AB17,'A-3'!$A$13:$A$17,$A$12)+SUMIFS('B-3'!AC4:AC8,'B-3'!$A$4:$A$8,$A$12)+SUMIFS('B-3'!AC13:AC17,'B-3'!$A$13:$A$17,$A$12)+(SUMIFS('A-4'!AC4:AC8,'A-4'!$A$4:$A$8,$A$12)+SUMIFS('A-4'!AC13:AC17,'A-4'!$A$13:$A$17,$A$12)+SUMIFS('B-4'!AC4:AC8,'B-4'!$A$4:$A$8,$A$12)+SUMIFS('B-4'!AC13:AC17,'B-4'!$A$13:$A$17,$A$12)+(SUMIFS('A-5'!AC4:AC8,'A-5'!$A$4:$A$8,$A$12)+SUMIFS('A-5'!AC13:AC17,'A-5'!$A$13:$A$17,$A$12)+SUMIFS('B-5'!AC4:AC8,'B-5'!$A$4:$A$8,$A$12)+SUMIFS('B-5'!AC13:AC17,'B-5'!$A$13:$A$17,$A$12)+(SUMIFS('G11'!AC4:AC8,'G11'!$A$4:$A$8,$A$12)+SUMIFS('G11'!AC13:AC17,'G11'!$A$13:$A$17,$A$12)+SUMIFS('G12'!AC4:AC8,'G12'!$A$4:$A$8,$A$12)+SUMIFS('G12'!AC13:AC17,'G12'!$A$13:$A$17,$A$12)+(SUMIFS('G13'!AC4:AC8,'G13'!$A$4:$A$8,$A$12)+SUMIFS('G13'!AC13:AC17,'G13'!$A$13:$A$17,$A$12)+SUMIFS('G14'!AC4:AC8,'G14'!$A$4:$A$8,$A$12)+SUMIFS('G14'!AC13:AC17,'G14'!$A$13:$A$17,$A$12)+SUMIFS('G15'!AC4:AC8,'G15'!$A$4:$A$8,$A$12)+SUMIFS('G15'!AC13:AC17,'G15'!$A$13:$A$17,$A$12))))))))/20)</f>
        <v>0</v>
      </c>
      <c r="G12" s="47">
        <f>IF($J$12=0,"",(SUMIFS('A-1'!AC4:AC8,'A-1'!$A$4:$A$8,$A$12)+SUMIFS('A-1'!AC13:AC17,'A-1'!$A$13:$A$17,$A$12)+SUMIFS('B-1'!AC4:AC8,'B-1'!$A$4:$A$8,$A$12)+SUMIFS('B-1'!AC13:AC17,'B-1'!$A$13:$A$17,$A$12)+(SUMIFS('A-2'!AC4:AC8,'A-2'!$A$4:$A$8,$A$12)+SUMIFS('A-2'!AC13:AC17,'A-2'!$A$13:$A$17,$A$12)+SUMIFS('B-2'!AD4:AD8,'B-2'!$A$4:$A$8,$A$12)+SUMIFS('B-2'!AD13:AD17,'B-2'!$A$13:$A$17,$A$12)+(SUMIFS('A-3'!AC4:AC8,'A-3'!$A$4:$A$8,$A$12)+SUMIFS('A-3'!AC13:AC17,'A-3'!$A$13:$A$17,$A$12)+SUMIFS('B-3'!AD4:AD8,'B-3'!$A$4:$A$8,$A$12)+SUMIFS('B-3'!AD13:AD17,'B-3'!$A$13:$A$17,$A$12)+(SUMIFS('A-4'!AD4:AD8,'A-4'!$A$4:$A$8,$A$12)+SUMIFS('A-4'!AD13:AD17,'A-4'!$A$13:$A$17,$A$12)+SUMIFS('B-4'!AD4:AD8,'B-4'!$A$4:$A$8,$A$12)+SUMIFS('B-4'!AD13:AD17,'B-4'!$A$13:$A$17,$A$12)+(SUMIFS('A-5'!AD4:AD8,'A-5'!$A$4:$A$8,$A$12)+SUMIFS('A-5'!AD13:AD17,'A-5'!$A$13:$A$17,$A$12)+SUMIFS('B-5'!AD4:AD8,'B-5'!$A$4:$A$8,$A$12)+SUMIFS('B-5'!AD13:AD17,'B-5'!$A$13:$A$17,$A$12)+(SUMIFS('G11'!AD4:AD8,'G11'!$A$4:$A$8,$A$12)+SUMIFS('G11'!AD13:AD17,'G11'!$A$13:$A$17,$A$12)+SUMIFS('G12'!AD4:AD8,'G12'!$A$4:$A$8,$A$12)+SUMIFS('G12'!AD13:AD17,'G12'!$A$13:$A$17,$A$12)+(SUMIFS('G13'!AD4:AD8,'G13'!$A$4:$A$8,$A$12)+SUMIFS('G13'!AD13:AD17,'G13'!$A$13:$A$17,$A$12)+SUMIFS('G14'!AD4:AD8,'G14'!$A$4:$A$8,$A$12)+SUMIFS('G14'!AD13:AD17,'G14'!$A$13:$A$17,$A$12)+SUMIFS('G15'!AD4:AD8,'G15'!$A$4:$A$8,$A$12)+SUMIFS('G15'!AD13:AD17,'G15'!$A$13:$A$17,$A$12))))))))/20)</f>
        <v>1</v>
      </c>
      <c r="H12" s="47">
        <f>IF($J$12=0,"",(SUMIFS('A-1'!AD4:AD8,'A-1'!$A$4:$A$8,$A$12)+SUMIFS('A-1'!AD13:AD17,'A-1'!$A$13:$A$17,$A$12)+SUMIFS('B-1'!AD4:AD8,'B-1'!$A$4:$A$8,$A$12)+SUMIFS('B-1'!AD13:AD17,'B-1'!$A$13:$A$17,$A$12)+(SUMIFS('A-2'!AD4:AD8,'A-2'!$A$4:$A$8,$A$12)+SUMIFS('A-2'!AD13:AD17,'A-2'!$A$13:$A$17,$A$12)+SUMIFS('B-2'!AE4:AE8,'B-2'!$A$4:$A$8,$A$12)+SUMIFS('B-2'!AE13:AE17,'B-2'!$A$13:$A$17,$A$12)+(SUMIFS('A-3'!AD4:AD8,'A-3'!$A$4:$A$8,$A$12)+SUMIFS('A-3'!AD13:AD17,'A-3'!$A$13:$A$17,$A$12)+SUMIFS('B-3'!AE4:AE8,'B-3'!$A$4:$A$8,$A$12)+SUMIFS('B-3'!AE13:AE17,'B-3'!$A$13:$A$17,$A$12)+(SUMIFS('A-4'!AE4:AE8,'A-4'!$A$4:$A$8,$A$12)+SUMIFS('A-4'!AE13:AE17,'A-4'!$A$13:$A$17,$A$12)+SUMIFS('B-4'!AE4:AE8,'B-4'!$A$4:$A$8,$A$12)+SUMIFS('B-4'!AE13:AE17,'B-4'!$A$13:$A$17,$A$12)+(SUMIFS('A-5'!AE4:AE8,'A-5'!$A$4:$A$8,$A$12)+SUMIFS('A-5'!AE13:AE17,'A-5'!$A$13:$A$17,$A$12)+SUMIFS('B-5'!AE4:AE8,'B-5'!$A$4:$A$8,$A$12)+SUMIFS('B-5'!AE13:AE17,'B-5'!$A$13:$A$17,$A$12)+(SUMIFS('G11'!AE4:AE8,'G11'!$A$4:$A$8,$A$12)+SUMIFS('G11'!AE13:AE17,'G11'!$A$13:$A$17,$A$12)+SUMIFS('G12'!AE4:AE8,'G12'!$A$4:$A$8,$A$12)+SUMIFS('G12'!AE13:AE17,'G12'!$A$13:$A$17,$A$12)+(SUMIFS('G13'!AE4:AE8,'G13'!$A$4:$A$8,$A$12)+SUMIFS('G13'!AE13:AE17,'G13'!$A$13:$A$17,$A$12)+SUMIFS('G14'!AE4:AE8,'G14'!$A$4:$A$8,$A$12)+SUMIFS('G14'!AE13:AE17,'G14'!$A$13:$A$17,$A$12)+SUMIFS('G15'!AE4:AE8,'G15'!$A$4:$A$8,$A$12)+SUMIFS('G15'!AE13:AE17,'G15'!$A$13:$A$17,$A$12))))))))/20)</f>
        <v>2</v>
      </c>
      <c r="I12" s="46">
        <f t="shared" si="0"/>
        <v>8</v>
      </c>
      <c r="J12" s="46">
        <f>COUNTIFS('A-1'!$A$4:$A$8,A12)+COUNTIFS('A-1'!$A$13:$A$17,A12)+COUNTIFS('B-1'!$A$13:$A$17,A12)+COUNTIFS('B-1'!$A$4:$A$8,A12)+COUNTIFS('A-2'!$A$4:$A$8,A12)+COUNTIFS('A-2'!$A$13:$A$17,A12)+COUNTIFS('B-2'!$A$4:$A$8,A12)+COUNTIFS('B-2'!$A$13:$A$17,A12)+COUNTIFS('A-3'!$A$13:$A$17,A12)+COUNTIFS('A-3'!$A$4:$A$8,A12)+COUNTIFS('B-3'!$A$4:$A$8,A12)+COUNTIFS('B-3'!$A$13:$A$17,A12)+COUNTIFS('A-4'!$A$4:$A$8,A12)+COUNTIFS('A-4'!$A$13:$A$17,A12)+COUNTIFS('B-4'!$A$13:$A$17,A12)+COUNTIFS('B-4'!$A$4:$A$8,A12)+COUNTIFS('A-5'!$A$4:$A$8,A12)+COUNTIFS('A-5'!$A$13:$A$17,A12)+COUNTIFS('B-5'!$A$4:$A$8,A12)+COUNTIFS('B-5'!$A$13:$A$17,A12)+COUNTIFS('G11'!$A$13:$A$17,A12)+COUNTIFS('G11'!$A$4:$A$8,A12)+COUNTIFS('G12'!$A$4:$A$8,A12)+COUNTIFS('G12'!$A$13:$A$17,A12)+COUNTIFS('G13'!$A$4:$A$8,A12)+COUNTIFS('G13'!$A$13:$A$17,A12)+COUNTIFS('G14'!$A$13:$A$17,A12)+COUNTIFS('G14'!$A$4:$A$8,A12)+COUNTIFS('G15'!$A$4:$A$8,A12)+COUNTIFS('G15'!$A$13:$A$17,A12)</f>
        <v>5</v>
      </c>
      <c r="K12" s="68">
        <f t="shared" si="1"/>
        <v>1.6</v>
      </c>
    </row>
    <row r="13" spans="1:11" ht="20.45" customHeight="1">
      <c r="A13" s="66" t="s">
        <v>28</v>
      </c>
      <c r="B13" s="48">
        <f>IF($J$13=0,"",(SUMIFS('A-1'!X4:X8,'A-1'!$A$4:$A$8,$A$13)+SUMIFS('A-1'!X13:X17,'A-1'!$A$13:$A$17,$A$13)+SUMIFS('B-1'!X4:X8,'B-1'!$A$4:$A$8,$A$13)+SUMIFS('B-1'!X13:X17,'B-1'!$A$13:$A$17,$A$13)+(SUMIFS('A-2'!X4:X8,'A-2'!$A$4:$A$8,$A$13)+SUMIFS('A-2'!X13:X17,'A-2'!$A$13:$A$17,$A$13)+SUMIFS('B-2'!X4:X8,'B-2'!$A$4:$A$8,$A$13)+SUMIFS('B-2'!X13:X17,'B-2'!$A$13:$A$17,$A$13)+(SUMIFS('A-3'!X4:X8,'A-3'!$A$4:$A$8,$A$13)+SUMIFS('A-3'!X13:X17,'A-3'!$A$13:$A$17,$A$13)+SUMIFS('B-3'!X4:X8,'B-3'!$A$4:$A$8,$A$13)+SUMIFS('B-3'!X13:X17,'B-3'!$A$13:$A$17,$A$13)+(SUMIFS('A-4'!X4:X8,'A-4'!$A$4:$A$8,$A$13)+SUMIFS('A-4'!X13:X17,'A-4'!$A$13:$A$17,$A$13)+SUMIFS('B-4'!X4:X8,'B-4'!$A$4:$A$8,$A$13)+SUMIFS('B-4'!X13:X17,'B-4'!$A$13:$A$17,$A$13)+(SUMIFS('A-5'!X4:X8,'A-5'!$A$4:$A$8,$A$13)+SUMIFS('A-5'!X13:X17,'A-5'!$A$13:$A$17,$A$13)+SUMIFS('B-5'!X4:X8,'B-5'!$A$4:$A$8,$A$13)+SUMIFS('B-5'!X13:X17,'B-5'!$A$13:$A$17,$A$13)+(SUMIFS('G11'!X4:X8,'G11'!$A$4:$A$8,$A$13)+SUMIFS('G11'!X13:X17,'G11'!$A$13:$A$17,$A$13)+SUMIFS('G12'!X4:X8,'G12'!$A$4:$A$8,$A$13)+SUMIFS('G12'!X13:X17,'G12'!$A$13:$A$17,$A$13)+(SUMIFS('G13'!X4:X8,'G13'!$A$4:$A$8,$A$13)+SUMIFS('G13'!X13:X17,'G13'!$A$13:$A$17,$A$13)+SUMIFS('G14'!X4:X8,'G14'!$A$4:$A$8,$A$13)+SUMIFS('G14'!X13:X17,'G14'!$A$13:$A$17,$A$13)+SUMIFS('G15'!X4:X8,'G15'!$A$4:$A$8,$A$13)+SUMIFS('G15'!X13:X17,'G15'!$A$13:$A$17,$A$13))))))))/20)</f>
        <v>11</v>
      </c>
      <c r="C13" s="48">
        <f>IF($J$13=0,"",(SUMIFS('A-1'!Y4:Y8,'A-1'!$A$4:$A$8,$A$13)+SUMIFS('A-1'!Y13:Y17,'A-1'!$A$13:$A$17,$A$13)+SUMIFS('B-1'!Y4:Y8,'B-1'!$A$4:$A$8,$A$13)+SUMIFS('B-1'!Y13:Y17,'B-1'!$A$13:$A$17,$A$13)+(SUMIFS('A-2'!Y4:Y8,'A-2'!$A$4:$A$8,$A$13)+SUMIFS('A-2'!Y13:Y17,'A-2'!$A$13:$A$17,$A$13)+SUMIFS('B-2'!Z4:Z8,'B-2'!$A$4:$A$8,$A$13)+SUMIFS('B-2'!Z13:Z17,'B-2'!$A$13:$A$17,$A$13)+(SUMIFS('A-3'!Y4:Y8,'A-3'!$A$4:$A$8,$A$13)+SUMIFS('A-3'!Y13:Y17,'A-3'!$A$13:$A$17,$A$13)+SUMIFS('B-3'!Z4:Z8,'B-3'!$A$4:$A$8,$A$13)+SUMIFS('B-3'!Z13:Z17,'B-3'!$A$13:$A$17,$A$13)+(SUMIFS('A-4'!Z4:Z8,'A-4'!$A$4:$A$8,$A$13)+SUMIFS('A-4'!Z13:Z17,'A-4'!$A$13:$A$17,$A$13)+SUMIFS('B-4'!Z4:Z8,'B-4'!$A$4:$A$8,$A$13)+SUMIFS('B-4'!Z13:Z17,'B-4'!$A$13:$A$17,$A$13)+(SUMIFS('A-5'!Z4:Z8,'A-5'!$A$4:$A$8,$A$13)+SUMIFS('A-5'!Z13:Z17,'A-5'!$A$13:$A$17,$A$13)+SUMIFS('B-5'!Z4:Z8,'B-5'!$A$4:$A$8,$A$13)+SUMIFS('B-5'!Z13:Z17,'B-5'!$A$13:$A$17,$A$13)+(SUMIFS('G11'!Z4:Z8,'G11'!$A$4:$A$8,$A$13)+SUMIFS('G11'!Z13:Z17,'G11'!$A$13:$A$17,$A$13)+SUMIFS('G12'!Z4:Z8,'G12'!$A$4:$A$8,$A$13)+SUMIFS('G12'!Z13:Z17,'G12'!$A$13:$A$17,$A$13)+(SUMIFS('G13'!Z4:Z8,'G13'!$A$4:$A$8,$A$13)+SUMIFS('G13'!Z13:Z17,'G13'!$A$13:$A$17,$A$13)+SUMIFS('G14'!Z4:Z8,'G14'!$A$4:$A$8,$A$13)+SUMIFS('G14'!Z13:Z17,'G14'!$A$13:$A$17,$A$13)+SUMIFS('G15'!Z4:Z8,'G15'!$A$4:$A$8,$A$13)+SUMIFS('G15'!Z13:Z17,'G15'!$A$13:$A$17,$A$13))))))))/20)</f>
        <v>4</v>
      </c>
      <c r="D13" s="48">
        <f>IF($J$13=0,"",(SUMIFS('A-1'!Z4:Z8,'A-1'!$A$4:$A$8,$A$13)+SUMIFS('A-1'!Z13:Z17,'A-1'!$A$13:$A$17,$A$13)+SUMIFS('B-1'!Z4:Z8,'B-1'!$A$4:$A$8,$A$13)+SUMIFS('B-1'!Z13:Z17,'B-1'!$A$13:$A$17,$A$13)+(SUMIFS('A-2'!Z4:Z8,'A-2'!$A$4:$A$8,$A$13)+SUMIFS('A-2'!Z13:Z17,'A-2'!$A$13:$A$17,$A$13)+SUMIFS('B-2'!AA4:AA8,'B-2'!$A$4:$A$8,$A$13)+SUMIFS('B-2'!AA13:AA17,'B-2'!$A$13:$A$17,$A$13)+(SUMIFS('A-3'!Z4:Z8,'A-3'!$A$4:$A$8,$A$13)+SUMIFS('A-3'!Z13:Z17,'A-3'!$A$13:$A$17,$A$13)+SUMIFS('B-3'!AA4:AA8,'B-3'!$A$4:$A$8,$A$13)+SUMIFS('B-3'!AA13:AA17,'B-3'!$A$13:$A$17,$A$13)+(SUMIFS('A-4'!AA4:AA8,'A-4'!$A$4:$A$8,$A$13)+SUMIFS('A-4'!AA13:AA17,'A-4'!$A$13:$A$17,$A$13)+SUMIFS('B-4'!AA4:AA8,'B-4'!$A$4:$A$8,$A$13)+SUMIFS('B-4'!AA13:AA17,'B-4'!$A$13:$A$17,$A$13)+(SUMIFS('A-5'!AA4:AA8,'A-5'!$A$4:$A$8,$A$13)+SUMIFS('A-5'!AA13:AA17,'A-5'!$A$13:$A$17,$A$13)+SUMIFS('B-5'!AA4:AA8,'B-5'!$A$4:$A$8,$A$13)+SUMIFS('B-5'!AA13:AA17,'B-5'!$A$13:$A$17,$A$13)+(SUMIFS('G11'!AA4:AA8,'G11'!$A$4:$A$8,$A$13)+SUMIFS('G11'!AA13:AA17,'G11'!$A$13:$A$17,$A$13)+SUMIFS('G12'!AA4:AA8,'G12'!$A$4:$A$8,$A$13)+SUMIFS('G12'!AA13:AA17,'G12'!$A$13:$A$17,$A$13)+(SUMIFS('G13'!AA4:AA8,'G13'!$A$4:$A$8,$A$13)+SUMIFS('G13'!AA13:AA17,'G13'!$A$13:$A$17,$A$13)+SUMIFS('G14'!AA4:AA8,'G14'!$A$4:$A$8,$A$13)+SUMIFS('G14'!AA13:AA17,'G14'!$A$13:$A$17,$A$13)+SUMIFS('G15'!AA4:AA8,'G15'!$A$4:$A$8,$A$13)+SUMIFS('G15'!AA13:AA17,'G15'!$A$13:$A$17,$A$13))))))))/20)</f>
        <v>0</v>
      </c>
      <c r="E13" s="48">
        <f>IF($J$13=0,"",(SUMIFS('A-1'!AA4:AA8,'A-1'!$A$4:$A$8,$A$13)+SUMIFS('A-1'!AA13:AA17,'A-1'!$A$13:$A$17,$A$13)+SUMIFS('B-1'!AA4:AA8,'B-1'!$A$4:$A$8,$A$13)+SUMIFS('B-1'!AA13:AA17,'B-1'!$A$13:$A$17,$A$13)+(SUMIFS('A-2'!AA4:AA8,'A-2'!$A$4:$A$8,$A$13)+SUMIFS('A-2'!AA13:AA17,'A-2'!$A$13:$A$17,$A$13)+SUMIFS('B-2'!AB4:AB8,'B-2'!$A$4:$A$8,$A$13)+SUMIFS('B-2'!AB13:AB17,'B-2'!$A$13:$A$17,$A$13)+(SUMIFS('A-3'!AA4:AA8,'A-3'!$A$4:$A$8,$A$13)+SUMIFS('A-3'!AA13:AA17,'A-3'!$A$13:$A$17,$A$13)+SUMIFS('B-3'!AB4:AB8,'B-3'!$A$4:$A$8,$A$13)+SUMIFS('B-3'!AB13:AB17,'B-3'!$A$13:$A$17,$A$13)+(SUMIFS('A-4'!AB4:AB8,'A-4'!$A$4:$A$8,$A$13)+SUMIFS('A-4'!AB13:AB17,'A-4'!$A$13:$A$17,$A$13)+SUMIFS('B-4'!AB4:AB8,'B-4'!$A$4:$A$8,$A$13)+SUMIFS('B-4'!AB13:AB17,'B-4'!$A$13:$A$17,$A$13)+(SUMIFS('A-5'!AB4:AB8,'A-5'!$A$4:$A$8,$A$13)+SUMIFS('A-5'!AB13:AB17,'A-5'!$A$13:$A$17,$A$13)+SUMIFS('B-5'!AB4:AB8,'B-5'!$A$4:$A$8,$A$13)+SUMIFS('B-5'!AB13:AB17,'B-5'!$A$13:$A$17,$A$13)+(SUMIFS('G11'!AB4:AB8,'G11'!$A$4:$A$8,$A$13)+SUMIFS('G11'!AB13:AB17,'G11'!$A$13:$A$17,$A$13)+SUMIFS('G12'!AB4:AB8,'G12'!$A$4:$A$8,$A$13)+SUMIFS('G12'!AB13:AB17,'G12'!$A$13:$A$17,$A$13)+(SUMIFS('G13'!AB4:AB8,'G13'!$A$4:$A$8,$A$13)+SUMIFS('G13'!AB13:AB17,'G13'!$A$13:$A$17,$A$13)+SUMIFS('G14'!AB4:AB8,'G14'!$A$4:$A$8,$A$13)+SUMIFS('G14'!AB13:AB17,'G14'!$A$13:$A$17,$A$13)+SUMIFS('G15'!AB4:AB8,'G15'!$A$4:$A$8,$A$13)+SUMIFS('G15'!AB13:AB17,'G15'!$A$13:$A$17,$A$13))))))))/20)</f>
        <v>0</v>
      </c>
      <c r="F13" s="48">
        <f>IF($J$13=0,"",(SUMIFS('A-1'!AB4:AB8,'A-1'!$A$4:$A$8,$A$13)+SUMIFS('A-1'!AB13:AB17,'A-1'!$A$13:$A$17,$A$13)+SUMIFS('B-1'!AB4:AB8,'B-1'!$A$4:$A$8,$A$13)+SUMIFS('B-1'!AB13:AB17,'B-1'!$A$13:$A$17,$A$13)+(SUMIFS('A-2'!AB4:AB8,'A-2'!$A$4:$A$8,$A$13)+SUMIFS('A-2'!AB13:AB17,'A-2'!$A$13:$A$17,$A$13)+SUMIFS('B-2'!AC4:AC8,'B-2'!$A$4:$A$8,$A$13)+SUMIFS('B-2'!AC13:AC17,'B-2'!$A$13:$A$17,$A$13)+(SUMIFS('A-3'!AB4:AB8,'A-3'!$A$4:$A$8,$A$13)+SUMIFS('A-3'!AB13:AB17,'A-3'!$A$13:$A$17,$A$13)+SUMIFS('B-3'!AC4:AC8,'B-3'!$A$4:$A$8,$A$13)+SUMIFS('B-3'!AC13:AC17,'B-3'!$A$13:$A$17,$A$13)+(SUMIFS('A-4'!AC4:AC8,'A-4'!$A$4:$A$8,$A$13)+SUMIFS('A-4'!AC13:AC17,'A-4'!$A$13:$A$17,$A$13)+SUMIFS('B-4'!AC4:AC8,'B-4'!$A$4:$A$8,$A$13)+SUMIFS('B-4'!AC13:AC17,'B-4'!$A$13:$A$17,$A$13)+(SUMIFS('A-5'!AC4:AC8,'A-5'!$A$4:$A$8,$A$13)+SUMIFS('A-5'!AC13:AC17,'A-5'!$A$13:$A$17,$A$13)+SUMIFS('B-5'!AC4:AC8,'B-5'!$A$4:$A$8,$A$13)+SUMIFS('B-5'!AC13:AC17,'B-5'!$A$13:$A$17,$A$13)+(SUMIFS('G11'!AC4:AC8,'G11'!$A$4:$A$8,$A$13)+SUMIFS('G11'!AC13:AC17,'G11'!$A$13:$A$17,$A$13)+SUMIFS('G12'!AC4:AC8,'G12'!$A$4:$A$8,$A$13)+SUMIFS('G12'!AC13:AC17,'G12'!$A$13:$A$17,$A$13)+(SUMIFS('G13'!AC4:AC8,'G13'!$A$4:$A$8,$A$13)+SUMIFS('G13'!AC13:AC17,'G13'!$A$13:$A$17,$A$13)+SUMIFS('G14'!AC4:AC8,'G14'!$A$4:$A$8,$A$13)+SUMIFS('G14'!AC13:AC17,'G14'!$A$13:$A$17,$A$13)+SUMIFS('G15'!AC4:AC8,'G15'!$A$4:$A$8,$A$13)+SUMIFS('G15'!AC13:AC17,'G15'!$A$13:$A$17,$A$13))))))))/20)</f>
        <v>0</v>
      </c>
      <c r="G13" s="48">
        <f>IF($J$13=0,"",(SUMIFS('A-1'!AC4:AC8,'A-1'!$A$4:$A$8,$A$13)+SUMIFS('A-1'!AC13:AC17,'A-1'!$A$13:$A$17,$A$13)+SUMIFS('B-1'!AC4:AC8,'B-1'!$A$4:$A$8,$A$13)+SUMIFS('B-1'!AC13:AC17,'B-1'!$A$13:$A$17,$A$13)+(SUMIFS('A-2'!AC4:AC8,'A-2'!$A$4:$A$8,$A$13)+SUMIFS('A-2'!AC13:AC17,'A-2'!$A$13:$A$17,$A$13)+SUMIFS('B-2'!AD4:AD8,'B-2'!$A$4:$A$8,$A$13)+SUMIFS('B-2'!AD13:AD17,'B-2'!$A$13:$A$17,$A$13)+(SUMIFS('A-3'!AC4:AC8,'A-3'!$A$4:$A$8,$A$13)+SUMIFS('A-3'!AC13:AC17,'A-3'!$A$13:$A$17,$A$13)+SUMIFS('B-3'!AD4:AD8,'B-3'!$A$4:$A$8,$A$13)+SUMIFS('B-3'!AD13:AD17,'B-3'!$A$13:$A$17,$A$13)+(SUMIFS('A-4'!AD4:AD8,'A-4'!$A$4:$A$8,$A$13)+SUMIFS('A-4'!AD13:AD17,'A-4'!$A$13:$A$17,$A$13)+SUMIFS('B-4'!AD4:AD8,'B-4'!$A$4:$A$8,$A$13)+SUMIFS('B-4'!AD13:AD17,'B-4'!$A$13:$A$17,$A$13)+(SUMIFS('A-5'!AD4:AD8,'A-5'!$A$4:$A$8,$A$13)+SUMIFS('A-5'!AD13:AD17,'A-5'!$A$13:$A$17,$A$13)+SUMIFS('B-5'!AD4:AD8,'B-5'!$A$4:$A$8,$A$13)+SUMIFS('B-5'!AD13:AD17,'B-5'!$A$13:$A$17,$A$13)+(SUMIFS('G11'!AD4:AD8,'G11'!$A$4:$A$8,$A$13)+SUMIFS('G11'!AD13:AD17,'G11'!$A$13:$A$17,$A$13)+SUMIFS('G12'!AD4:AD8,'G12'!$A$4:$A$8,$A$13)+SUMIFS('G12'!AD13:AD17,'G12'!$A$13:$A$17,$A$13)+(SUMIFS('G13'!AD4:AD8,'G13'!$A$4:$A$8,$A$13)+SUMIFS('G13'!AD13:AD17,'G13'!$A$13:$A$17,$A$13)+SUMIFS('G14'!AD4:AD8,'G14'!$A$4:$A$8,$A$13)+SUMIFS('G14'!AD13:AD17,'G14'!$A$13:$A$17,$A$13)+SUMIFS('G15'!AD4:AD8,'G15'!$A$4:$A$8,$A$13)+SUMIFS('G15'!AD13:AD17,'G15'!$A$13:$A$17,$A$13))))))))/20)</f>
        <v>1</v>
      </c>
      <c r="H13" s="48">
        <f>IF($J$13=0,"",(SUMIFS('A-1'!AD4:AD8,'A-1'!$A$4:$A$8,$A$13)+SUMIFS('A-1'!AD13:AD17,'A-1'!$A$13:$A$17,$A$13)+SUMIFS('B-1'!AD4:AD8,'B-1'!$A$4:$A$8,$A$13)+SUMIFS('B-1'!AD13:AD17,'B-1'!$A$13:$A$17,$A$13)+(SUMIFS('A-2'!AD4:AD8,'A-2'!$A$4:$A$8,$A$13)+SUMIFS('A-2'!AD13:AD17,'A-2'!$A$13:$A$17,$A$13)+SUMIFS('B-2'!AE4:AE8,'B-2'!$A$4:$A$8,$A$13)+SUMIFS('B-2'!AE13:AE17,'B-2'!$A$13:$A$17,$A$13)+(SUMIFS('A-3'!AD4:AD8,'A-3'!$A$4:$A$8,$A$13)+SUMIFS('A-3'!AD13:AD17,'A-3'!$A$13:$A$17,$A$13)+SUMIFS('B-3'!AE4:AE8,'B-3'!$A$4:$A$8,$A$13)+SUMIFS('B-3'!AE13:AE17,'B-3'!$A$13:$A$17,$A$13)+(SUMIFS('A-4'!AE4:AE8,'A-4'!$A$4:$A$8,$A$13)+SUMIFS('A-4'!AE13:AE17,'A-4'!$A$13:$A$17,$A$13)+SUMIFS('B-4'!AE4:AE8,'B-4'!$A$4:$A$8,$A$13)+SUMIFS('B-4'!AE13:AE17,'B-4'!$A$13:$A$17,$A$13)+(SUMIFS('A-5'!AE4:AE8,'A-5'!$A$4:$A$8,$A$13)+SUMIFS('A-5'!AE13:AE17,'A-5'!$A$13:$A$17,$A$13)+SUMIFS('B-5'!AE4:AE8,'B-5'!$A$4:$A$8,$A$13)+SUMIFS('B-5'!AE13:AE17,'B-5'!$A$13:$A$17,$A$13)+(SUMIFS('G11'!AE4:AE8,'G11'!$A$4:$A$8,$A$13)+SUMIFS('G11'!AE13:AE17,'G11'!$A$13:$A$17,$A$13)+SUMIFS('G12'!AE4:AE8,'G12'!$A$4:$A$8,$A$13)+SUMIFS('G12'!AE13:AE17,'G12'!$A$13:$A$17,$A$13)+(SUMIFS('G13'!AE4:AE8,'G13'!$A$4:$A$8,$A$13)+SUMIFS('G13'!AE13:AE17,'G13'!$A$13:$A$17,$A$13)+SUMIFS('G14'!AE4:AE8,'G14'!$A$4:$A$8,$A$13)+SUMIFS('G14'!AE13:AE17,'G14'!$A$13:$A$17,$A$13)+SUMIFS('G15'!AE4:AE8,'G15'!$A$4:$A$8,$A$13)+SUMIFS('G15'!AE13:AE17,'G15'!$A$13:$A$17,$A$13))))))))/20)</f>
        <v>0</v>
      </c>
      <c r="I13" s="44">
        <f t="shared" si="0"/>
        <v>16</v>
      </c>
      <c r="J13" s="44">
        <f>COUNTIFS('A-1'!$A$4:$A$8,A13)+COUNTIFS('A-1'!$A$13:$A$17,A13)+COUNTIFS('B-1'!$A$13:$A$17,A13)+COUNTIFS('B-1'!$A$4:$A$8,A13)+COUNTIFS('A-2'!$A$4:$A$8,A13)+COUNTIFS('A-2'!$A$13:$A$17,A13)+COUNTIFS('B-2'!$A$4:$A$8,A13)+COUNTIFS('B-2'!$A$13:$A$17,A13)+COUNTIFS('A-3'!$A$13:$A$17,A13)+COUNTIFS('A-3'!$A$4:$A$8,A13)+COUNTIFS('B-3'!$A$4:$A$8,A13)+COUNTIFS('B-3'!$A$13:$A$17,A13)+COUNTIFS('A-4'!$A$4:$A$8,A13)+COUNTIFS('A-4'!$A$13:$A$17,A13)+COUNTIFS('B-4'!$A$13:$A$17,A13)+COUNTIFS('B-4'!$A$4:$A$8,A13)+COUNTIFS('A-5'!$A$4:$A$8,A13)+COUNTIFS('A-5'!$A$13:$A$17,A13)+COUNTIFS('B-5'!$A$4:$A$8,A13)+COUNTIFS('B-5'!$A$13:$A$17,A13)+COUNTIFS('G11'!$A$13:$A$17,A13)+COUNTIFS('G11'!$A$4:$A$8,A13)+COUNTIFS('G12'!$A$4:$A$8,A13)+COUNTIFS('G12'!$A$13:$A$17,A13)+COUNTIFS('G13'!$A$4:$A$8,A13)+COUNTIFS('G13'!$A$13:$A$17,A13)+COUNTIFS('G14'!$A$13:$A$17,A13)+COUNTIFS('G14'!$A$4:$A$8,A13)+COUNTIFS('G15'!$A$4:$A$8,A13)+COUNTIFS('G15'!$A$13:$A$17,A13)</f>
        <v>5</v>
      </c>
      <c r="K13" s="67">
        <f t="shared" si="1"/>
        <v>3.2</v>
      </c>
    </row>
    <row r="14" spans="1:11" ht="20.45" customHeight="1">
      <c r="A14" s="66" t="s">
        <v>29</v>
      </c>
      <c r="B14" s="47">
        <f>IF($J$14=0,"",(SUMIFS('A-1'!X4:X8,'A-1'!$A$4:$A$8,$A$14)+SUMIFS('A-1'!X13:X17,'A-1'!$A$13:$A$17,$A$14)+SUMIFS('B-1'!X4:X8,'B-1'!$A$4:$A$8,$A$14)+SUMIFS('B-1'!X13:X17,'B-1'!$A$13:$A$17,$A$14)+(SUMIFS('A-2'!X4:X8,'A-2'!$A$4:$A$8,$A$14)+SUMIFS('A-2'!X13:X17,'A-2'!$A$13:$A$17,$A$14)+SUMIFS('B-2'!X4:X8,'B-2'!$A$4:$A$8,$A$14)+SUMIFS('B-2'!X13:X17,'B-2'!$A$13:$A$17,$A$14)+(SUMIFS('A-3'!X4:X8,'A-3'!$A$4:$A$8,$A$14)+SUMIFS('A-3'!X13:X17,'A-3'!$A$13:$A$17,$A$14)+SUMIFS('B-3'!X4:X8,'B-3'!$A$4:$A$8,$A$14)+SUMIFS('B-3'!X13:X17,'B-3'!$A$13:$A$17,$A$14)+(SUMIFS('A-4'!X4:X8,'A-4'!$A$4:$A$8,$A$14)+SUMIFS('A-4'!X13:X17,'A-4'!$A$13:$A$17,$A$14)+SUMIFS('B-4'!X4:X8,'B-4'!$A$4:$A$8,$A$14)+SUMIFS('B-4'!X13:X17,'B-4'!$A$13:$A$17,$A$14)+(SUMIFS('A-5'!X4:X8,'A-5'!$A$4:$A$8,$A$14)+SUMIFS('A-5'!X13:X17,'A-5'!$A$13:$A$17,$A$14)+SUMIFS('B-5'!X4:X8,'B-5'!$A$4:$A$8,$A$14)+SUMIFS('B-5'!X13:X17,'B-5'!$A$13:$A$17,$A$14)+(SUMIFS('G11'!X4:X8,'G11'!$A$4:$A$8,$A$14)+SUMIFS('G11'!X13:X17,'G11'!$A$13:$A$17,$A$14)+SUMIFS('G12'!X4:X8,'G12'!$A$4:$A$8,$A$14)+SUMIFS('G12'!X13:X17,'G12'!$A$13:$A$17,$A$14)+(SUMIFS('G13'!X4:X8,'G13'!$A$4:$A$8,$A$14)+SUMIFS('G13'!X13:X17,'G13'!$A$13:$A$17,$A$14)+SUMIFS('G14'!X4:X8,'G14'!$A$4:$A$8,$A$14)+SUMIFS('G14'!X13:X17,'G14'!$A$13:$A$17,$A$14)+SUMIFS('G15'!X4:X8,'G15'!$A$4:$A$8,$A$14)+SUMIFS('G15'!X13:X17,'G15'!$A$13:$A$17,$A$14))))))))/20)</f>
        <v>4</v>
      </c>
      <c r="C14" s="47">
        <f>IF($J$14=0,"",(SUMIFS('A-1'!Y4:Y8,'A-1'!$A$4:$A$8,$A$14)+SUMIFS('A-1'!Y13:Y17,'A-1'!$A$13:$A$17,$A$14)+SUMIFS('B-1'!Y4:Y8,'B-1'!$A$4:$A$8,$A$14)+SUMIFS('B-1'!Y13:Y17,'B-1'!$A$13:$A$17,$A$14)+(SUMIFS('A-2'!Y4:Y8,'A-2'!$A$4:$A$8,$A$14)+SUMIFS('A-2'!Y13:Y17,'A-2'!$A$13:$A$17,$A$14)+SUMIFS('B-2'!Z4:Z8,'B-2'!$A$4:$A$8,$A$14)+SUMIFS('B-2'!Z13:Z17,'B-2'!$A$13:$A$17,$A$14)+(SUMIFS('A-3'!Y4:Y8,'A-3'!$A$4:$A$8,$A$14)+SUMIFS('A-3'!Y13:Y17,'A-3'!$A$13:$A$17,$A$14)+SUMIFS('B-3'!Z4:Z8,'B-3'!$A$4:$A$8,$A$14)+SUMIFS('B-3'!Z13:Z17,'B-3'!$A$13:$A$17,$A$14)+(SUMIFS('A-4'!Z4:Z8,'A-4'!$A$4:$A$8,$A$14)+SUMIFS('A-4'!Z13:Z17,'A-4'!$A$13:$A$17,$A$14)+SUMIFS('B-4'!Z4:Z8,'B-4'!$A$4:$A$8,$A$14)+SUMIFS('B-4'!Z13:Z17,'B-4'!$A$13:$A$17,$A$14)+(SUMIFS('A-5'!Z4:Z8,'A-5'!$A$4:$A$8,$A$14)+SUMIFS('A-5'!Z13:Z17,'A-5'!$A$13:$A$17,$A$14)+SUMIFS('B-5'!Z4:Z8,'B-5'!$A$4:$A$8,$A$14)+SUMIFS('B-5'!Z13:Z17,'B-5'!$A$13:$A$17,$A$14)+(SUMIFS('G11'!Z4:Z8,'G11'!$A$4:$A$8,$A$14)+SUMIFS('G11'!Z13:Z17,'G11'!$A$13:$A$17,$A$14)+SUMIFS('G12'!Z4:Z8,'G12'!$A$4:$A$8,$A$14)+SUMIFS('G12'!Z13:Z17,'G12'!$A$13:$A$17,$A$14)+(SUMIFS('G13'!Z4:Z8,'G13'!$A$4:$A$8,$A$14)+SUMIFS('G13'!Z13:Z17,'G13'!$A$13:$A$17,$A$14)+SUMIFS('G14'!Z4:Z8,'G14'!$A$4:$A$8,$A$14)+SUMIFS('G14'!Z13:Z17,'G14'!$A$13:$A$17,$A$14)+SUMIFS('G15'!Z4:Z8,'G15'!$A$4:$A$8,$A$14)+SUMIFS('G15'!Z13:Z17,'G15'!$A$13:$A$17,$A$14))))))))/20)</f>
        <v>2</v>
      </c>
      <c r="D14" s="47">
        <f>IF($J$14=0,"",(SUMIFS('A-1'!Z4:Z8,'A-1'!$A$4:$A$8,$A$14)+SUMIFS('A-1'!Z13:Z17,'A-1'!$A$13:$A$17,$A$14)+SUMIFS('B-1'!Z4:Z8,'B-1'!$A$4:$A$8,$A$14)+SUMIFS('B-1'!Z13:Z17,'B-1'!$A$13:$A$17,$A$14)+(SUMIFS('A-2'!Z4:Z8,'A-2'!$A$4:$A$8,$A$14)+SUMIFS('A-2'!Z13:Z17,'A-2'!$A$13:$A$17,$A$14)+SUMIFS('B-2'!AA4:AA8,'B-2'!$A$4:$A$8,$A$14)+SUMIFS('B-2'!AA13:AA17,'B-2'!$A$13:$A$17,$A$14)+(SUMIFS('A-3'!Z4:Z8,'A-3'!$A$4:$A$8,$A$14)+SUMIFS('A-3'!Z13:Z17,'A-3'!$A$13:$A$17,$A$14)+SUMIFS('B-3'!AA4:AA8,'B-3'!$A$4:$A$8,$A$14)+SUMIFS('B-3'!AA13:AA17,'B-3'!$A$13:$A$17,$A$14)+(SUMIFS('A-4'!AA4:AA8,'A-4'!$A$4:$A$8,$A$14)+SUMIFS('A-4'!AA13:AA17,'A-4'!$A$13:$A$17,$A$14)+SUMIFS('B-4'!AA4:AA8,'B-4'!$A$4:$A$8,$A$14)+SUMIFS('B-4'!AA13:AA17,'B-4'!$A$13:$A$17,$A$14)+(SUMIFS('A-5'!AA4:AA8,'A-5'!$A$4:$A$8,$A$14)+SUMIFS('A-5'!AA13:AA17,'A-5'!$A$13:$A$17,$A$14)+SUMIFS('B-5'!AA4:AA8,'B-5'!$A$4:$A$8,$A$14)+SUMIFS('B-5'!AA13:AA17,'B-5'!$A$13:$A$17,$A$14)+(SUMIFS('G11'!AA4:AA8,'G11'!$A$4:$A$8,$A$14)+SUMIFS('G11'!AA13:AA17,'G11'!$A$13:$A$17,$A$14)+SUMIFS('G12'!AA4:AA8,'G12'!$A$4:$A$8,$A$14)+SUMIFS('G12'!AA13:AA17,'G12'!$A$13:$A$17,$A$14)+(SUMIFS('G13'!AA4:AA8,'G13'!$A$4:$A$8,$A$14)+SUMIFS('G13'!AA13:AA17,'G13'!$A$13:$A$17,$A$14)+SUMIFS('G14'!AA4:AA8,'G14'!$A$4:$A$8,$A$14)+SUMIFS('G14'!AA13:AA17,'G14'!$A$13:$A$17,$A$14)+SUMIFS('G15'!AA4:AA8,'G15'!$A$4:$A$8,$A$14)+SUMIFS('G15'!AA13:AA17,'G15'!$A$13:$A$17,$A$14))))))))/20)</f>
        <v>1</v>
      </c>
      <c r="E14" s="47">
        <f>IF($J$14=0,"",(SUMIFS('A-1'!AA4:AA8,'A-1'!$A$4:$A$8,$A$14)+SUMIFS('A-1'!AA13:AA17,'A-1'!$A$13:$A$17,$A$14)+SUMIFS('B-1'!AA4:AA8,'B-1'!$A$4:$A$8,$A$14)+SUMIFS('B-1'!AA13:AA17,'B-1'!$A$13:$A$17,$A$14)+(SUMIFS('A-2'!AA4:AA8,'A-2'!$A$4:$A$8,$A$14)+SUMIFS('A-2'!AA13:AA17,'A-2'!$A$13:$A$17,$A$14)+SUMIFS('B-2'!AB4:AB8,'B-2'!$A$4:$A$8,$A$14)+SUMIFS('B-2'!AB13:AB17,'B-2'!$A$13:$A$17,$A$14)+(SUMIFS('A-3'!AA4:AA8,'A-3'!$A$4:$A$8,$A$14)+SUMIFS('A-3'!AA13:AA17,'A-3'!$A$13:$A$17,$A$14)+SUMIFS('B-3'!AB4:AB8,'B-3'!$A$4:$A$8,$A$14)+SUMIFS('B-3'!AB13:AB17,'B-3'!$A$13:$A$17,$A$14)+(SUMIFS('A-4'!AB4:AB8,'A-4'!$A$4:$A$8,$A$14)+SUMIFS('A-4'!AB13:AB17,'A-4'!$A$13:$A$17,$A$14)+SUMIFS('B-4'!AB4:AB8,'B-4'!$A$4:$A$8,$A$14)+SUMIFS('B-4'!AB13:AB17,'B-4'!$A$13:$A$17,$A$14)+(SUMIFS('A-5'!AB4:AB8,'A-5'!$A$4:$A$8,$A$14)+SUMIFS('A-5'!AB13:AB17,'A-5'!$A$13:$A$17,$A$14)+SUMIFS('B-5'!AB4:AB8,'B-5'!$A$4:$A$8,$A$14)+SUMIFS('B-5'!AB13:AB17,'B-5'!$A$13:$A$17,$A$14)+(SUMIFS('G11'!AB4:AB8,'G11'!$A$4:$A$8,$A$14)+SUMIFS('G11'!AB13:AB17,'G11'!$A$13:$A$17,$A$14)+SUMIFS('G12'!AB4:AB8,'G12'!$A$4:$A$8,$A$14)+SUMIFS('G12'!AB13:AB17,'G12'!$A$13:$A$17,$A$14)+(SUMIFS('G13'!AB4:AB8,'G13'!$A$4:$A$8,$A$14)+SUMIFS('G13'!AB13:AB17,'G13'!$A$13:$A$17,$A$14)+SUMIFS('G14'!AB4:AB8,'G14'!$A$4:$A$8,$A$14)+SUMIFS('G14'!AB13:AB17,'G14'!$A$13:$A$17,$A$14)+SUMIFS('G15'!AB4:AB8,'G15'!$A$4:$A$8,$A$14)+SUMIFS('G15'!AB13:AB17,'G15'!$A$13:$A$17,$A$14))))))))/20)</f>
        <v>0</v>
      </c>
      <c r="F14" s="47">
        <f>IF($J$14=0,"",(SUMIFS('A-1'!AB4:AB8,'A-1'!$A$4:$A$8,$A$14)+SUMIFS('A-1'!AB13:AB17,'A-1'!$A$13:$A$17,$A$14)+SUMIFS('B-1'!AB4:AB8,'B-1'!$A$4:$A$8,$A$14)+SUMIFS('B-1'!AB13:AB17,'B-1'!$A$13:$A$17,$A$14)+(SUMIFS('A-2'!AB4:AB8,'A-2'!$A$4:$A$8,$A$14)+SUMIFS('A-2'!AB13:AB17,'A-2'!$A$13:$A$17,$A$14)+SUMIFS('B-2'!AC4:AC8,'B-2'!$A$4:$A$8,$A$14)+SUMIFS('B-2'!AC13:AC17,'B-2'!$A$13:$A$17,$A$14)+(SUMIFS('A-3'!AB4:AB8,'A-3'!$A$4:$A$8,$A$14)+SUMIFS('A-3'!AB13:AB17,'A-3'!$A$13:$A$17,$A$14)+SUMIFS('B-3'!AC4:AC8,'B-3'!$A$4:$A$8,$A$14)+SUMIFS('B-3'!AC13:AC17,'B-3'!$A$13:$A$17,$A$14)+(SUMIFS('A-4'!AC4:AC8,'A-4'!$A$4:$A$8,$A$14)+SUMIFS('A-4'!AC13:AC17,'A-4'!$A$13:$A$17,$A$14)+SUMIFS('B-4'!AC4:AC8,'B-4'!$A$4:$A$8,$A$14)+SUMIFS('B-4'!AC13:AC17,'B-4'!$A$13:$A$17,$A$14)+(SUMIFS('A-5'!AC4:AC8,'A-5'!$A$4:$A$8,$A$14)+SUMIFS('A-5'!AC13:AC17,'A-5'!$A$13:$A$17,$A$14)+SUMIFS('B-5'!AC4:AC8,'B-5'!$A$4:$A$8,$A$14)+SUMIFS('B-5'!AC13:AC17,'B-5'!$A$13:$A$17,$A$14)+(SUMIFS('G11'!AC4:AC8,'G11'!$A$4:$A$8,$A$14)+SUMIFS('G11'!AC13:AC17,'G11'!$A$13:$A$17,$A$14)+SUMIFS('G12'!AC4:AC8,'G12'!$A$4:$A$8,$A$14)+SUMIFS('G12'!AC13:AC17,'G12'!$A$13:$A$17,$A$14)+(SUMIFS('G13'!AC4:AC8,'G13'!$A$4:$A$8,$A$14)+SUMIFS('G13'!AC13:AC17,'G13'!$A$13:$A$17,$A$14)+SUMIFS('G14'!AC4:AC8,'G14'!$A$4:$A$8,$A$14)+SUMIFS('G14'!AC13:AC17,'G14'!$A$13:$A$17,$A$14)+SUMIFS('G15'!AC4:AC8,'G15'!$A$4:$A$8,$A$14)+SUMIFS('G15'!AC13:AC17,'G15'!$A$13:$A$17,$A$14))))))))/20)</f>
        <v>0</v>
      </c>
      <c r="G14" s="47">
        <f>IF($J$14=0,"",(SUMIFS('A-1'!AC4:AC8,'A-1'!$A$4:$A$8,$A$14)+SUMIFS('A-1'!AC13:AC17,'A-1'!$A$13:$A$17,$A$14)+SUMIFS('B-1'!AC4:AC8,'B-1'!$A$4:$A$8,$A$14)+SUMIFS('B-1'!AC13:AC17,'B-1'!$A$13:$A$17,$A$14)+(SUMIFS('A-2'!AC4:AC8,'A-2'!$A$4:$A$8,$A$14)+SUMIFS('A-2'!AC13:AC17,'A-2'!$A$13:$A$17,$A$14)+SUMIFS('B-2'!AD4:AD8,'B-2'!$A$4:$A$8,$A$14)+SUMIFS('B-2'!AD13:AD17,'B-2'!$A$13:$A$17,$A$14)+(SUMIFS('A-3'!AC4:AC8,'A-3'!$A$4:$A$8,$A$14)+SUMIFS('A-3'!AC13:AC17,'A-3'!$A$13:$A$17,$A$14)+SUMIFS('B-3'!AD4:AD8,'B-3'!$A$4:$A$8,$A$14)+SUMIFS('B-3'!AD13:AD17,'B-3'!$A$13:$A$17,$A$14)+(SUMIFS('A-4'!AD4:AD8,'A-4'!$A$4:$A$8,$A$14)+SUMIFS('A-4'!AD13:AD17,'A-4'!$A$13:$A$17,$A$14)+SUMIFS('B-4'!AD4:AD8,'B-4'!$A$4:$A$8,$A$14)+SUMIFS('B-4'!AD13:AD17,'B-4'!$A$13:$A$17,$A$14)+(SUMIFS('A-5'!AD4:AD8,'A-5'!$A$4:$A$8,$A$14)+SUMIFS('A-5'!AD13:AD17,'A-5'!$A$13:$A$17,$A$14)+SUMIFS('B-5'!AD4:AD8,'B-5'!$A$4:$A$8,$A$14)+SUMIFS('B-5'!AD13:AD17,'B-5'!$A$13:$A$17,$A$14)+(SUMIFS('G11'!AD4:AD8,'G11'!$A$4:$A$8,$A$14)+SUMIFS('G11'!AD13:AD17,'G11'!$A$13:$A$17,$A$14)+SUMIFS('G12'!AD4:AD8,'G12'!$A$4:$A$8,$A$14)+SUMIFS('G12'!AD13:AD17,'G12'!$A$13:$A$17,$A$14)+(SUMIFS('G13'!AD4:AD8,'G13'!$A$4:$A$8,$A$14)+SUMIFS('G13'!AD13:AD17,'G13'!$A$13:$A$17,$A$14)+SUMIFS('G14'!AD4:AD8,'G14'!$A$4:$A$8,$A$14)+SUMIFS('G14'!AD13:AD17,'G14'!$A$13:$A$17,$A$14)+SUMIFS('G15'!AD4:AD8,'G15'!$A$4:$A$8,$A$14)+SUMIFS('G15'!AD13:AD17,'G15'!$A$13:$A$17,$A$14))))))))/20)</f>
        <v>0</v>
      </c>
      <c r="H14" s="47">
        <f>IF($J$14=0,"",(SUMIFS('A-1'!AD4:AD8,'A-1'!$A$4:$A$8,$A$14)+SUMIFS('A-1'!AD13:AD17,'A-1'!$A$13:$A$17,$A$14)+SUMIFS('B-1'!AD4:AD8,'B-1'!$A$4:$A$8,$A$14)+SUMIFS('B-1'!AD13:AD17,'B-1'!$A$13:$A$17,$A$14)+(SUMIFS('A-2'!AD4:AD8,'A-2'!$A$4:$A$8,$A$14)+SUMIFS('A-2'!AD13:AD17,'A-2'!$A$13:$A$17,$A$14)+SUMIFS('B-2'!AE4:AE8,'B-2'!$A$4:$A$8,$A$14)+SUMIFS('B-2'!AE13:AE17,'B-2'!$A$13:$A$17,$A$14)+(SUMIFS('A-3'!AD4:AD8,'A-3'!$A$4:$A$8,$A$14)+SUMIFS('A-3'!AD13:AD17,'A-3'!$A$13:$A$17,$A$14)+SUMIFS('B-3'!AE4:AE8,'B-3'!$A$4:$A$8,$A$14)+SUMIFS('B-3'!AE13:AE17,'B-3'!$A$13:$A$17,$A$14)+(SUMIFS('A-4'!AE4:AE8,'A-4'!$A$4:$A$8,$A$14)+SUMIFS('A-4'!AE13:AE17,'A-4'!$A$13:$A$17,$A$14)+SUMIFS('B-4'!AE4:AE8,'B-4'!$A$4:$A$8,$A$14)+SUMIFS('B-4'!AE13:AE17,'B-4'!$A$13:$A$17,$A$14)+(SUMIFS('A-5'!AE4:AE8,'A-5'!$A$4:$A$8,$A$14)+SUMIFS('A-5'!AE13:AE17,'A-5'!$A$13:$A$17,$A$14)+SUMIFS('B-5'!AE4:AE8,'B-5'!$A$4:$A$8,$A$14)+SUMIFS('B-5'!AE13:AE17,'B-5'!$A$13:$A$17,$A$14)+(SUMIFS('G11'!AE4:AE8,'G11'!$A$4:$A$8,$A$14)+SUMIFS('G11'!AE13:AE17,'G11'!$A$13:$A$17,$A$14)+SUMIFS('G12'!AE4:AE8,'G12'!$A$4:$A$8,$A$14)+SUMIFS('G12'!AE13:AE17,'G12'!$A$13:$A$17,$A$14)+(SUMIFS('G13'!AE4:AE8,'G13'!$A$4:$A$8,$A$14)+SUMIFS('G13'!AE13:AE17,'G13'!$A$13:$A$17,$A$14)+SUMIFS('G14'!AE4:AE8,'G14'!$A$4:$A$8,$A$14)+SUMIFS('G14'!AE13:AE17,'G14'!$A$13:$A$17,$A$14)+SUMIFS('G15'!AE4:AE8,'G15'!$A$4:$A$8,$A$14)+SUMIFS('G15'!AE13:AE17,'G15'!$A$13:$A$17,$A$14))))))))/20)</f>
        <v>0</v>
      </c>
      <c r="I14" s="46">
        <f t="shared" si="0"/>
        <v>7</v>
      </c>
      <c r="J14" s="46">
        <f>COUNTIFS('A-1'!$A$4:$A$8,A14)+COUNTIFS('A-1'!$A$13:$A$17,A14)+COUNTIFS('B-1'!$A$13:$A$17,A14)+COUNTIFS('B-1'!$A$4:$A$8,A14)+COUNTIFS('A-2'!$A$4:$A$8,A14)+COUNTIFS('A-2'!$A$13:$A$17,A14)+COUNTIFS('B-2'!$A$4:$A$8,A14)+COUNTIFS('B-2'!$A$13:$A$17,A14)+COUNTIFS('A-3'!$A$13:$A$17,A14)+COUNTIFS('A-3'!$A$4:$A$8,A14)+COUNTIFS('B-3'!$A$4:$A$8,A14)+COUNTIFS('B-3'!$A$13:$A$17,A14)+COUNTIFS('A-4'!$A$4:$A$8,A14)+COUNTIFS('A-4'!$A$13:$A$17,A14)+COUNTIFS('B-4'!$A$13:$A$17,A14)+COUNTIFS('B-4'!$A$4:$A$8,A14)+COUNTIFS('A-5'!$A$4:$A$8,A14)+COUNTIFS('A-5'!$A$13:$A$17,A14)+COUNTIFS('B-5'!$A$4:$A$8,A14)+COUNTIFS('B-5'!$A$13:$A$17,A14)+COUNTIFS('G11'!$A$13:$A$17,A14)+COUNTIFS('G11'!$A$4:$A$8,A14)+COUNTIFS('G12'!$A$4:$A$8,A14)+COUNTIFS('G12'!$A$13:$A$17,A14)+COUNTIFS('G13'!$A$4:$A$8,A14)+COUNTIFS('G13'!$A$13:$A$17,A14)+COUNTIFS('G14'!$A$13:$A$17,A14)+COUNTIFS('G14'!$A$4:$A$8,A14)+COUNTIFS('G15'!$A$4:$A$8,A14)+COUNTIFS('G15'!$A$13:$A$17,A14)</f>
        <v>5</v>
      </c>
      <c r="K14" s="68">
        <f t="shared" si="1"/>
        <v>1.4</v>
      </c>
    </row>
    <row r="15" spans="1:11" ht="20.45" customHeight="1">
      <c r="A15" s="66" t="s">
        <v>30</v>
      </c>
      <c r="B15" s="48">
        <f>IF($J$15=0,"",(SUMIFS('A-1'!X4:X8,'A-1'!$A$4:$A$8,$A$15)+SUMIFS('A-1'!X13:X17,'A-1'!$A$13:$A$17,$A$15)+SUMIFS('B-1'!X4:X8,'B-1'!$A$4:$A$8,$A$15)+SUMIFS('B-1'!X13:X17,'B-1'!$A$13:$A$17,$A$15)+(SUMIFS('A-2'!X4:X8,'A-2'!$A$4:$A$8,$A$15)+SUMIFS('A-2'!X13:X17,'A-2'!$A$13:$A$17,$A$15)+SUMIFS('B-2'!X4:X8,'B-2'!$A$4:$A$8,$A$15)+SUMIFS('B-2'!X13:X17,'B-2'!$A$13:$A$17,$A$15)+(SUMIFS('A-3'!X4:X8,'A-3'!$A$4:$A$8,$A$15)+SUMIFS('A-3'!X13:X17,'A-3'!$A$13:$A$17,$A$15)+SUMIFS('B-3'!X4:X8,'B-3'!$A$4:$A$8,$A$15)+SUMIFS('B-3'!X13:X17,'B-3'!$A$13:$A$17,$A$15)+(SUMIFS('A-4'!X4:X8,'A-4'!$A$4:$A$8,$A$15)+SUMIFS('A-4'!X13:X17,'A-4'!$A$13:$A$17,$A$15)+SUMIFS('B-4'!X4:X8,'B-4'!$A$4:$A$8,$A$15)+SUMIFS('B-4'!X13:X17,'B-4'!$A$13:$A$17,$A$15)+(SUMIFS('A-5'!X4:X8,'A-5'!$A$4:$A$8,$A$15)+SUMIFS('A-5'!X13:X17,'A-5'!$A$13:$A$17,$A$15)+SUMIFS('B-5'!X4:X8,'B-5'!$A$4:$A$8,$A$15)+SUMIFS('B-5'!X13:X17,'B-5'!$A$13:$A$17,$A$15)+(SUMIFS('G11'!X4:X8,'G11'!$A$4:$A$8,$A$15)+SUMIFS('G11'!X13:X17,'G11'!$A$13:$A$17,$A$15)+SUMIFS('G12'!X4:X8,'G12'!$A$4:$A$8,$A$15)+SUMIFS('G12'!X13:X17,'G12'!$A$13:$A$17,$A$15)+(SUMIFS('G13'!X4:X8,'G13'!$A$4:$A$8,$A$15)+SUMIFS('G13'!X13:X17,'G13'!$A$13:$A$17,$A$15)+SUMIFS('G14'!X4:X8,'G14'!$A$4:$A$8,$A$15)+SUMIFS('G14'!X13:X17,'G14'!$A$13:$A$17,$A$15)+SUMIFS('G15'!X4:X8,'G15'!$A$4:$A$8,$A$15)+SUMIFS('G15'!X13:X17,'G15'!$A$13:$A$17,$A$15))))))))/20)</f>
        <v>4</v>
      </c>
      <c r="C15" s="48">
        <f>IF($J$15=0,"",(SUMIFS('A-1'!Y4:Y8,'A-1'!$A$4:$A$8,$A$15)+SUMIFS('A-1'!Y13:Y17,'A-1'!$A$13:$A$17,$A$15)+SUMIFS('B-1'!Y4:Y8,'B-1'!$A$4:$A$8,$A$15)+SUMIFS('B-1'!Y13:Y17,'B-1'!$A$13:$A$17,$A$15)+(SUMIFS('A-2'!Y4:Y8,'A-2'!$A$4:$A$8,$A$15)+SUMIFS('A-2'!Y13:Y17,'A-2'!$A$13:$A$17,$A$15)+SUMIFS('B-2'!Z4:Z8,'B-2'!$A$4:$A$8,$A$15)+SUMIFS('B-2'!Z13:Z17,'B-2'!$A$13:$A$17,$A$15)+(SUMIFS('A-3'!Y4:Y8,'A-3'!$A$4:$A$8,$A$15)+SUMIFS('A-3'!Y13:Y17,'A-3'!$A$13:$A$17,$A$15)+SUMIFS('B-3'!Z4:Z8,'B-3'!$A$4:$A$8,$A$15)+SUMIFS('B-3'!Z13:Z17,'B-3'!$A$13:$A$17,$A$15)+(SUMIFS('A-4'!Z4:Z8,'A-4'!$A$4:$A$8,$A$15)+SUMIFS('A-4'!Z13:Z17,'A-4'!$A$13:$A$17,$A$15)+SUMIFS('B-4'!Z4:Z8,'B-4'!$A$4:$A$8,$A$15)+SUMIFS('B-4'!Z13:Z17,'B-4'!$A$13:$A$17,$A$15)+(SUMIFS('A-5'!Z4:Z8,'A-5'!$A$4:$A$8,$A$15)+SUMIFS('A-5'!Z13:Z17,'A-5'!$A$13:$A$17,$A$15)+SUMIFS('B-5'!Z4:Z8,'B-5'!$A$4:$A$8,$A$15)+SUMIFS('B-5'!Z13:Z17,'B-5'!$A$13:$A$17,$A$15)+(SUMIFS('G11'!Z4:Z8,'G11'!$A$4:$A$8,$A$15)+SUMIFS('G11'!Z13:Z17,'G11'!$A$13:$A$17,$A$15)+SUMIFS('G12'!Z4:Z8,'G12'!$A$4:$A$8,$A$15)+SUMIFS('G12'!Z13:Z17,'G12'!$A$13:$A$17,$A$15)+(SUMIFS('G13'!Z4:Z8,'G13'!$A$4:$A$8,$A$15)+SUMIFS('G13'!Z13:Z17,'G13'!$A$13:$A$17,$A$15)+SUMIFS('G14'!Z4:Z8,'G14'!$A$4:$A$8,$A$15)+SUMIFS('G14'!Z13:Z17,'G14'!$A$13:$A$17,$A$15)+SUMIFS('G15'!Z4:Z8,'G15'!$A$4:$A$8,$A$15)+SUMIFS('G15'!Z13:Z17,'G15'!$A$13:$A$17,$A$15))))))))/20)</f>
        <v>0</v>
      </c>
      <c r="D15" s="48">
        <f>IF($J$15=0,"",(SUMIFS('A-1'!Z4:Z8,'A-1'!$A$4:$A$8,$A$15)+SUMIFS('A-1'!Z13:Z17,'A-1'!$A$13:$A$17,$A$15)+SUMIFS('B-1'!Z4:Z8,'B-1'!$A$4:$A$8,$A$15)+SUMIFS('B-1'!Z13:Z17,'B-1'!$A$13:$A$17,$A$15)+(SUMIFS('A-2'!Z4:Z8,'A-2'!$A$4:$A$8,$A$15)+SUMIFS('A-2'!Z13:Z17,'A-2'!$A$13:$A$17,$A$15)+SUMIFS('B-2'!AA4:AA8,'B-2'!$A$4:$A$8,$A$15)+SUMIFS('B-2'!AA13:AA17,'B-2'!$A$13:$A$17,$A$15)+(SUMIFS('A-3'!Z4:Z8,'A-3'!$A$4:$A$8,$A$15)+SUMIFS('A-3'!Z13:Z17,'A-3'!$A$13:$A$17,$A$15)+SUMIFS('B-3'!AA4:AA8,'B-3'!$A$4:$A$8,$A$15)+SUMIFS('B-3'!AA13:AA17,'B-3'!$A$13:$A$17,$A$15)+(SUMIFS('A-4'!AA4:AA8,'A-4'!$A$4:$A$8,$A$15)+SUMIFS('A-4'!AA13:AA17,'A-4'!$A$13:$A$17,$A$15)+SUMIFS('B-4'!AA4:AA8,'B-4'!$A$4:$A$8,$A$15)+SUMIFS('B-4'!AA13:AA17,'B-4'!$A$13:$A$17,$A$15)+(SUMIFS('A-5'!AA4:AA8,'A-5'!$A$4:$A$8,$A$15)+SUMIFS('A-5'!AA13:AA17,'A-5'!$A$13:$A$17,$A$15)+SUMIFS('B-5'!AA4:AA8,'B-5'!$A$4:$A$8,$A$15)+SUMIFS('B-5'!AA13:AA17,'B-5'!$A$13:$A$17,$A$15)+(SUMIFS('G11'!AA4:AA8,'G11'!$A$4:$A$8,$A$15)+SUMIFS('G11'!AA13:AA17,'G11'!$A$13:$A$17,$A$15)+SUMIFS('G12'!AA4:AA8,'G12'!$A$4:$A$8,$A$15)+SUMIFS('G12'!AA13:AA17,'G12'!$A$13:$A$17,$A$15)+(SUMIFS('G13'!AA4:AA8,'G13'!$A$4:$A$8,$A$15)+SUMIFS('G13'!AA13:AA17,'G13'!$A$13:$A$17,$A$15)+SUMIFS('G14'!AA4:AA8,'G14'!$A$4:$A$8,$A$15)+SUMIFS('G14'!AA13:AA17,'G14'!$A$13:$A$17,$A$15)+SUMIFS('G15'!AA4:AA8,'G15'!$A$4:$A$8,$A$15)+SUMIFS('G15'!AA13:AA17,'G15'!$A$13:$A$17,$A$15))))))))/20)</f>
        <v>2</v>
      </c>
      <c r="E15" s="48">
        <f>IF($J$15=0,"",(SUMIFS('A-1'!AA4:AA8,'A-1'!$A$4:$A$8,$A$15)+SUMIFS('A-1'!AA13:AA17,'A-1'!$A$13:$A$17,$A$15)+SUMIFS('B-1'!AA4:AA8,'B-1'!$A$4:$A$8,$A$15)+SUMIFS('B-1'!AA13:AA17,'B-1'!$A$13:$A$17,$A$15)+(SUMIFS('A-2'!AA4:AA8,'A-2'!$A$4:$A$8,$A$15)+SUMIFS('A-2'!AA13:AA17,'A-2'!$A$13:$A$17,$A$15)+SUMIFS('B-2'!AB4:AB8,'B-2'!$A$4:$A$8,$A$15)+SUMIFS('B-2'!AB13:AB17,'B-2'!$A$13:$A$17,$A$15)+(SUMIFS('A-3'!AA4:AA8,'A-3'!$A$4:$A$8,$A$15)+SUMIFS('A-3'!AA13:AA17,'A-3'!$A$13:$A$17,$A$15)+SUMIFS('B-3'!AB4:AB8,'B-3'!$A$4:$A$8,$A$15)+SUMIFS('B-3'!AB13:AB17,'B-3'!$A$13:$A$17,$A$15)+(SUMIFS('A-4'!AB4:AB8,'A-4'!$A$4:$A$8,$A$15)+SUMIFS('A-4'!AB13:AB17,'A-4'!$A$13:$A$17,$A$15)+SUMIFS('B-4'!AB4:AB8,'B-4'!$A$4:$A$8,$A$15)+SUMIFS('B-4'!AB13:AB17,'B-4'!$A$13:$A$17,$A$15)+(SUMIFS('A-5'!AB4:AB8,'A-5'!$A$4:$A$8,$A$15)+SUMIFS('A-5'!AB13:AB17,'A-5'!$A$13:$A$17,$A$15)+SUMIFS('B-5'!AB4:AB8,'B-5'!$A$4:$A$8,$A$15)+SUMIFS('B-5'!AB13:AB17,'B-5'!$A$13:$A$17,$A$15)+(SUMIFS('G11'!AB4:AB8,'G11'!$A$4:$A$8,$A$15)+SUMIFS('G11'!AB13:AB17,'G11'!$A$13:$A$17,$A$15)+SUMIFS('G12'!AB4:AB8,'G12'!$A$4:$A$8,$A$15)+SUMIFS('G12'!AB13:AB17,'G12'!$A$13:$A$17,$A$15)+(SUMIFS('G13'!AB4:AB8,'G13'!$A$4:$A$8,$A$15)+SUMIFS('G13'!AB13:AB17,'G13'!$A$13:$A$17,$A$15)+SUMIFS('G14'!AB4:AB8,'G14'!$A$4:$A$8,$A$15)+SUMIFS('G14'!AB13:AB17,'G14'!$A$13:$A$17,$A$15)+SUMIFS('G15'!AB4:AB8,'G15'!$A$4:$A$8,$A$15)+SUMIFS('G15'!AB13:AB17,'G15'!$A$13:$A$17,$A$15))))))))/20)</f>
        <v>2</v>
      </c>
      <c r="F15" s="48">
        <f>IF($J$15=0,"",(SUMIFS('A-1'!AB4:AB8,'A-1'!$A$4:$A$8,$A$15)+SUMIFS('A-1'!AB13:AB17,'A-1'!$A$13:$A$17,$A$15)+SUMIFS('B-1'!AB4:AB8,'B-1'!$A$4:$A$8,$A$15)+SUMIFS('B-1'!AB13:AB17,'B-1'!$A$13:$A$17,$A$15)+(SUMIFS('A-2'!AB4:AB8,'A-2'!$A$4:$A$8,$A$15)+SUMIFS('A-2'!AB13:AB17,'A-2'!$A$13:$A$17,$A$15)+SUMIFS('B-2'!AC4:AC8,'B-2'!$A$4:$A$8,$A$15)+SUMIFS('B-2'!AC13:AC17,'B-2'!$A$13:$A$17,$A$15)+(SUMIFS('A-3'!AB4:AB8,'A-3'!$A$4:$A$8,$A$15)+SUMIFS('A-3'!AB13:AB17,'A-3'!$A$13:$A$17,$A$15)+SUMIFS('B-3'!AC4:AC8,'B-3'!$A$4:$A$8,$A$15)+SUMIFS('B-3'!AC13:AC17,'B-3'!$A$13:$A$17,$A$15)+(SUMIFS('A-4'!AC4:AC8,'A-4'!$A$4:$A$8,$A$15)+SUMIFS('A-4'!AC13:AC17,'A-4'!$A$13:$A$17,$A$15)+SUMIFS('B-4'!AC4:AC8,'B-4'!$A$4:$A$8,$A$15)+SUMIFS('B-4'!AC13:AC17,'B-4'!$A$13:$A$17,$A$15)+(SUMIFS('A-5'!AC4:AC8,'A-5'!$A$4:$A$8,$A$15)+SUMIFS('A-5'!AC13:AC17,'A-5'!$A$13:$A$17,$A$15)+SUMIFS('B-5'!AC4:AC8,'B-5'!$A$4:$A$8,$A$15)+SUMIFS('B-5'!AC13:AC17,'B-5'!$A$13:$A$17,$A$15)+(SUMIFS('G11'!AC4:AC8,'G11'!$A$4:$A$8,$A$15)+SUMIFS('G11'!AC13:AC17,'G11'!$A$13:$A$17,$A$15)+SUMIFS('G12'!AC4:AC8,'G12'!$A$4:$A$8,$A$15)+SUMIFS('G12'!AC13:AC17,'G12'!$A$13:$A$17,$A$15)+(SUMIFS('G13'!AC4:AC8,'G13'!$A$4:$A$8,$A$15)+SUMIFS('G13'!AC13:AC17,'G13'!$A$13:$A$17,$A$15)+SUMIFS('G14'!AC4:AC8,'G14'!$A$4:$A$8,$A$15)+SUMIFS('G14'!AC13:AC17,'G14'!$A$13:$A$17,$A$15)+SUMIFS('G15'!AC4:AC8,'G15'!$A$4:$A$8,$A$15)+SUMIFS('G15'!AC13:AC17,'G15'!$A$13:$A$17,$A$15))))))))/20)</f>
        <v>2</v>
      </c>
      <c r="G15" s="48">
        <f>IF($J$15=0,"",(SUMIFS('A-1'!AC4:AC8,'A-1'!$A$4:$A$8,$A$15)+SUMIFS('A-1'!AC13:AC17,'A-1'!$A$13:$A$17,$A$15)+SUMIFS('B-1'!AC4:AC8,'B-1'!$A$4:$A$8,$A$15)+SUMIFS('B-1'!AC13:AC17,'B-1'!$A$13:$A$17,$A$15)+(SUMIFS('A-2'!AC4:AC8,'A-2'!$A$4:$A$8,$A$15)+SUMIFS('A-2'!AC13:AC17,'A-2'!$A$13:$A$17,$A$15)+SUMIFS('B-2'!AD4:AD8,'B-2'!$A$4:$A$8,$A$15)+SUMIFS('B-2'!AD13:AD17,'B-2'!$A$13:$A$17,$A$15)+(SUMIFS('A-3'!AC4:AC8,'A-3'!$A$4:$A$8,$A$15)+SUMIFS('A-3'!AC13:AC17,'A-3'!$A$13:$A$17,$A$15)+SUMIFS('B-3'!AD4:AD8,'B-3'!$A$4:$A$8,$A$15)+SUMIFS('B-3'!AD13:AD17,'B-3'!$A$13:$A$17,$A$15)+(SUMIFS('A-4'!AD4:AD8,'A-4'!$A$4:$A$8,$A$15)+SUMIFS('A-4'!AD13:AD17,'A-4'!$A$13:$A$17,$A$15)+SUMIFS('B-4'!AD4:AD8,'B-4'!$A$4:$A$8,$A$15)+SUMIFS('B-4'!AD13:AD17,'B-4'!$A$13:$A$17,$A$15)+(SUMIFS('A-5'!AD4:AD8,'A-5'!$A$4:$A$8,$A$15)+SUMIFS('A-5'!AD13:AD17,'A-5'!$A$13:$A$17,$A$15)+SUMIFS('B-5'!AD4:AD8,'B-5'!$A$4:$A$8,$A$15)+SUMIFS('B-5'!AD13:AD17,'B-5'!$A$13:$A$17,$A$15)+(SUMIFS('G11'!AD4:AD8,'G11'!$A$4:$A$8,$A$15)+SUMIFS('G11'!AD13:AD17,'G11'!$A$13:$A$17,$A$15)+SUMIFS('G12'!AD4:AD8,'G12'!$A$4:$A$8,$A$15)+SUMIFS('G12'!AD13:AD17,'G12'!$A$13:$A$17,$A$15)+(SUMIFS('G13'!AD4:AD8,'G13'!$A$4:$A$8,$A$15)+SUMIFS('G13'!AD13:AD17,'G13'!$A$13:$A$17,$A$15)+SUMIFS('G14'!AD4:AD8,'G14'!$A$4:$A$8,$A$15)+SUMIFS('G14'!AD13:AD17,'G14'!$A$13:$A$17,$A$15)+SUMIFS('G15'!AD4:AD8,'G15'!$A$4:$A$8,$A$15)+SUMIFS('G15'!AD13:AD17,'G15'!$A$13:$A$17,$A$15))))))))/20)</f>
        <v>0</v>
      </c>
      <c r="H15" s="48">
        <f>IF($J$15=0,"",(SUMIFS('A-1'!AD4:AD8,'A-1'!$A$4:$A$8,$A$15)+SUMIFS('A-1'!AD13:AD17,'A-1'!$A$13:$A$17,$A$15)+SUMIFS('B-1'!AD4:AD8,'B-1'!$A$4:$A$8,$A$15)+SUMIFS('B-1'!AD13:AD17,'B-1'!$A$13:$A$17,$A$15)+(SUMIFS('A-2'!AD4:AD8,'A-2'!$A$4:$A$8,$A$15)+SUMIFS('A-2'!AD13:AD17,'A-2'!$A$13:$A$17,$A$15)+SUMIFS('B-2'!AE4:AE8,'B-2'!$A$4:$A$8,$A$15)+SUMIFS('B-2'!AE13:AE17,'B-2'!$A$13:$A$17,$A$15)+(SUMIFS('A-3'!AD4:AD8,'A-3'!$A$4:$A$8,$A$15)+SUMIFS('A-3'!AD13:AD17,'A-3'!$A$13:$A$17,$A$15)+SUMIFS('B-3'!AE4:AE8,'B-3'!$A$4:$A$8,$A$15)+SUMIFS('B-3'!AE13:AE17,'B-3'!$A$13:$A$17,$A$15)+(SUMIFS('A-4'!AE4:AE8,'A-4'!$A$4:$A$8,$A$15)+SUMIFS('A-4'!AE13:AE17,'A-4'!$A$13:$A$17,$A$15)+SUMIFS('B-4'!AE4:AE8,'B-4'!$A$4:$A$8,$A$15)+SUMIFS('B-4'!AE13:AE17,'B-4'!$A$13:$A$17,$A$15)+(SUMIFS('A-5'!AE4:AE8,'A-5'!$A$4:$A$8,$A$15)+SUMIFS('A-5'!AE13:AE17,'A-5'!$A$13:$A$17,$A$15)+SUMIFS('B-5'!AE4:AE8,'B-5'!$A$4:$A$8,$A$15)+SUMIFS('B-5'!AE13:AE17,'B-5'!$A$13:$A$17,$A$15)+(SUMIFS('G11'!AE4:AE8,'G11'!$A$4:$A$8,$A$15)+SUMIFS('G11'!AE13:AE17,'G11'!$A$13:$A$17,$A$15)+SUMIFS('G12'!AE4:AE8,'G12'!$A$4:$A$8,$A$15)+SUMIFS('G12'!AE13:AE17,'G12'!$A$13:$A$17,$A$15)+(SUMIFS('G13'!AE4:AE8,'G13'!$A$4:$A$8,$A$15)+SUMIFS('G13'!AE13:AE17,'G13'!$A$13:$A$17,$A$15)+SUMIFS('G14'!AE4:AE8,'G14'!$A$4:$A$8,$A$15)+SUMIFS('G14'!AE13:AE17,'G14'!$A$13:$A$17,$A$15)+SUMIFS('G15'!AE4:AE8,'G15'!$A$4:$A$8,$A$15)+SUMIFS('G15'!AE13:AE17,'G15'!$A$13:$A$17,$A$15))))))))/20)</f>
        <v>0</v>
      </c>
      <c r="I15" s="44">
        <f t="shared" si="0"/>
        <v>10</v>
      </c>
      <c r="J15" s="44">
        <f>COUNTIFS('A-1'!$A$4:$A$8,A15)+COUNTIFS('A-1'!$A$13:$A$17,A15)+COUNTIFS('B-1'!$A$13:$A$17,A15)+COUNTIFS('B-1'!$A$4:$A$8,A15)+COUNTIFS('A-2'!$A$4:$A$8,A15)+COUNTIFS('A-2'!$A$13:$A$17,A15)+COUNTIFS('B-2'!$A$4:$A$8,A15)+COUNTIFS('B-2'!$A$13:$A$17,A15)+COUNTIFS('A-3'!$A$13:$A$17,A15)+COUNTIFS('A-3'!$A$4:$A$8,A15)+COUNTIFS('B-3'!$A$4:$A$8,A15)+COUNTIFS('B-3'!$A$13:$A$17,A15)+COUNTIFS('A-4'!$A$4:$A$8,A15)+COUNTIFS('A-4'!$A$13:$A$17,A15)+COUNTIFS('B-4'!$A$13:$A$17,A15)+COUNTIFS('B-4'!$A$4:$A$8,A15)+COUNTIFS('A-5'!$A$4:$A$8,A15)+COUNTIFS('A-5'!$A$13:$A$17,A15)+COUNTIFS('B-5'!$A$4:$A$8,A15)+COUNTIFS('B-5'!$A$13:$A$17,A15)+COUNTIFS('G11'!$A$13:$A$17,A15)+COUNTIFS('G11'!$A$4:$A$8,A15)+COUNTIFS('G12'!$A$4:$A$8,A15)+COUNTIFS('G12'!$A$13:$A$17,A15)+COUNTIFS('G13'!$A$4:$A$8,A15)+COUNTIFS('G13'!$A$13:$A$17,A15)+COUNTIFS('G14'!$A$13:$A$17,A15)+COUNTIFS('G14'!$A$4:$A$8,A15)+COUNTIFS('G15'!$A$4:$A$8,A15)+COUNTIFS('G15'!$A$13:$A$17,A15)</f>
        <v>3</v>
      </c>
      <c r="K15" s="67">
        <f t="shared" si="1"/>
        <v>3.3333333333333335</v>
      </c>
    </row>
    <row r="16" spans="1:11" ht="20.45" customHeight="1">
      <c r="A16" s="66" t="s">
        <v>31</v>
      </c>
      <c r="B16" s="47">
        <f>IF($J$16=0,"",(SUMIFS('A-1'!X4:X8,'A-1'!$A$4:$A$8,$A$16)+SUMIFS('A-1'!X13:X17,'A-1'!$A$13:$A$17,$A$16)+SUMIFS('B-1'!X4:X8,'B-1'!$A$4:$A$8,$A$16)+SUMIFS('B-1'!X13:X17,'B-1'!$A$13:$A$17,$A$16)+(SUMIFS('A-2'!X4:X8,'A-2'!$A$4:$A$8,$A$16)+SUMIFS('A-2'!X13:X17,'A-2'!$A$13:$A$17,$A$16)+SUMIFS('B-2'!X4:X8,'B-2'!$A$4:$A$8,$A$16)+SUMIFS('B-2'!X13:X17,'B-2'!$A$13:$A$17,$A$16)+(SUMIFS('A-3'!X4:X8,'A-3'!$A$4:$A$8,$A$16)+SUMIFS('A-3'!X13:X17,'A-3'!$A$13:$A$17,$A$16)+SUMIFS('B-3'!X4:X8,'B-3'!$A$4:$A$8,$A$16)+SUMIFS('B-3'!X13:X17,'B-3'!$A$13:$A$17,$A$16)+(SUMIFS('A-4'!X4:X8,'A-4'!$A$4:$A$8,$A$16)+SUMIFS('A-4'!X13:X17,'A-4'!$A$13:$A$17,$A$16)+SUMIFS('B-4'!X4:X8,'B-4'!$A$4:$A$8,$A$16)+SUMIFS('B-4'!X13:X17,'B-4'!$A$13:$A$17,$A$16)+(SUMIFS('A-5'!X4:X8,'A-5'!$A$4:$A$8,$A$16)+SUMIFS('A-5'!X13:X17,'A-5'!$A$13:$A$17,$A$16)+SUMIFS('B-5'!X4:X8,'B-5'!$A$4:$A$8,$A$16)+SUMIFS('B-5'!X13:X17,'B-5'!$A$13:$A$17,$A$16)+(SUMIFS('G11'!X4:X8,'G11'!$A$4:$A$8,$A$16)+SUMIFS('G11'!X13:X17,'G11'!$A$13:$A$17,$A$16)+SUMIFS('G12'!X4:X8,'G12'!$A$4:$A$8,$A$16)+SUMIFS('G12'!X13:X17,'G12'!$A$13:$A$17,$A$16)+(SUMIFS('G13'!X4:X8,'G13'!$A$4:$A$8,$A$16)+SUMIFS('G13'!X13:X17,'G13'!$A$13:$A$17,$A$16)+SUMIFS('G14'!X4:X8,'G14'!$A$4:$A$8,$A$16)+SUMIFS('G14'!X13:X17,'G14'!$A$13:$A$17,$A$16)+SUMIFS('G15'!X4:X8,'G15'!$A$4:$A$8,$A$16)+SUMIFS('G15'!X13:X17,'G15'!$A$13:$A$17,$A$16))))))))/20)</f>
        <v>0</v>
      </c>
      <c r="C16" s="47">
        <f>IF($J$16=0,"",(SUMIFS('A-1'!Y4:Y8,'A-1'!$A$4:$A$8,$A$16)+SUMIFS('A-1'!Y13:Y17,'A-1'!$A$13:$A$17,$A$16)+SUMIFS('B-1'!Y4:Y8,'B-1'!$A$4:$A$8,$A$16)+SUMIFS('B-1'!Y13:Y17,'B-1'!$A$13:$A$17,$A$16)+(SUMIFS('A-2'!Y4:Y8,'A-2'!$A$4:$A$8,$A$16)+SUMIFS('A-2'!Y13:Y17,'A-2'!$A$13:$A$17,$A$16)+SUMIFS('B-2'!Z4:Z8,'B-2'!$A$4:$A$8,$A$16)+SUMIFS('B-2'!Z13:Z17,'B-2'!$A$13:$A$17,$A$16)+(SUMIFS('A-3'!Y4:Y8,'A-3'!$A$4:$A$8,$A$16)+SUMIFS('A-3'!Y13:Y17,'A-3'!$A$13:$A$17,$A$16)+SUMIFS('B-3'!Z4:Z8,'B-3'!$A$4:$A$8,$A$16)+SUMIFS('B-3'!Z13:Z17,'B-3'!$A$13:$A$17,$A$16)+(SUMIFS('A-4'!Z4:Z8,'A-4'!$A$4:$A$8,$A$16)+SUMIFS('A-4'!Z13:Z17,'A-4'!$A$13:$A$17,$A$16)+SUMIFS('B-4'!Z4:Z8,'B-4'!$A$4:$A$8,$A$16)+SUMIFS('B-4'!Z13:Z17,'B-4'!$A$13:$A$17,$A$16)+(SUMIFS('A-5'!Z4:Z8,'A-5'!$A$4:$A$8,$A$16)+SUMIFS('A-5'!Z13:Z17,'A-5'!$A$13:$A$17,$A$16)+SUMIFS('B-5'!Z4:Z8,'B-5'!$A$4:$A$8,$A$16)+SUMIFS('B-5'!Z13:Z17,'B-5'!$A$13:$A$17,$A$16)+(SUMIFS('G11'!Z4:Z8,'G11'!$A$4:$A$8,$A$16)+SUMIFS('G11'!Z13:Z17,'G11'!$A$13:$A$17,$A$16)+SUMIFS('G12'!Z4:Z8,'G12'!$A$4:$A$8,$A$16)+SUMIFS('G12'!Z13:Z17,'G12'!$A$13:$A$17,$A$16)+(SUMIFS('G13'!Z4:Z8,'G13'!$A$4:$A$8,$A$16)+SUMIFS('G13'!Z13:Z17,'G13'!$A$13:$A$17,$A$16)+SUMIFS('G14'!Z4:Z8,'G14'!$A$4:$A$8,$A$16)+SUMIFS('G14'!Z13:Z17,'G14'!$A$13:$A$17,$A$16)+SUMIFS('G15'!Z4:Z8,'G15'!$A$4:$A$8,$A$16)+SUMIFS('G15'!Z13:Z17,'G15'!$A$13:$A$17,$A$16))))))))/20)</f>
        <v>0</v>
      </c>
      <c r="D16" s="47">
        <f>IF($J$16=0,"",(SUMIFS('A-1'!Z4:Z8,'A-1'!$A$4:$A$8,$A$16)+SUMIFS('A-1'!Z13:Z17,'A-1'!$A$13:$A$17,$A$16)+SUMIFS('B-1'!Z4:Z8,'B-1'!$A$4:$A$8,$A$16)+SUMIFS('B-1'!Z13:Z17,'B-1'!$A$13:$A$17,$A$16)+(SUMIFS('A-2'!Z4:Z8,'A-2'!$A$4:$A$8,$A$16)+SUMIFS('A-2'!Z13:Z17,'A-2'!$A$13:$A$17,$A$16)+SUMIFS('B-2'!AA4:AA8,'B-2'!$A$4:$A$8,$A$16)+SUMIFS('B-2'!AA13:AA17,'B-2'!$A$13:$A$17,$A$16)+(SUMIFS('A-3'!Z4:Z8,'A-3'!$A$4:$A$8,$A$16)+SUMIFS('A-3'!Z13:Z17,'A-3'!$A$13:$A$17,$A$16)+SUMIFS('B-3'!AA4:AA8,'B-3'!$A$4:$A$8,$A$16)+SUMIFS('B-3'!AA13:AA17,'B-3'!$A$13:$A$17,$A$16)+(SUMIFS('A-4'!AA4:AA8,'A-4'!$A$4:$A$8,$A$16)+SUMIFS('A-4'!AA13:AA17,'A-4'!$A$13:$A$17,$A$16)+SUMIFS('B-4'!AA4:AA8,'B-4'!$A$4:$A$8,$A$16)+SUMIFS('B-4'!AA13:AA17,'B-4'!$A$13:$A$17,$A$16)+(SUMIFS('A-5'!AA4:AA8,'A-5'!$A$4:$A$8,$A$16)+SUMIFS('A-5'!AA13:AA17,'A-5'!$A$13:$A$17,$A$16)+SUMIFS('B-5'!AA4:AA8,'B-5'!$A$4:$A$8,$A$16)+SUMIFS('B-5'!AA13:AA17,'B-5'!$A$13:$A$17,$A$16)+(SUMIFS('G11'!AA4:AA8,'G11'!$A$4:$A$8,$A$16)+SUMIFS('G11'!AA13:AA17,'G11'!$A$13:$A$17,$A$16)+SUMIFS('G12'!AA4:AA8,'G12'!$A$4:$A$8,$A$16)+SUMIFS('G12'!AA13:AA17,'G12'!$A$13:$A$17,$A$16)+(SUMIFS('G13'!AA4:AA8,'G13'!$A$4:$A$8,$A$16)+SUMIFS('G13'!AA13:AA17,'G13'!$A$13:$A$17,$A$16)+SUMIFS('G14'!AA4:AA8,'G14'!$A$4:$A$8,$A$16)+SUMIFS('G14'!AA13:AA17,'G14'!$A$13:$A$17,$A$16)+SUMIFS('G15'!AA4:AA8,'G15'!$A$4:$A$8,$A$16)+SUMIFS('G15'!AA13:AA17,'G15'!$A$13:$A$17,$A$16))))))))/20)</f>
        <v>0</v>
      </c>
      <c r="E16" s="47">
        <f>IF($J$16=0,"",(SUMIFS('A-1'!AA4:AA8,'A-1'!$A$4:$A$8,$A$16)+SUMIFS('A-1'!AA13:AA17,'A-1'!$A$13:$A$17,$A$16)+SUMIFS('B-1'!AA4:AA8,'B-1'!$A$4:$A$8,$A$16)+SUMIFS('B-1'!AA13:AA17,'B-1'!$A$13:$A$17,$A$16)+(SUMIFS('A-2'!AA4:AA8,'A-2'!$A$4:$A$8,$A$16)+SUMIFS('A-2'!AA13:AA17,'A-2'!$A$13:$A$17,$A$16)+SUMIFS('B-2'!AB4:AB8,'B-2'!$A$4:$A$8,$A$16)+SUMIFS('B-2'!AB13:AB17,'B-2'!$A$13:$A$17,$A$16)+(SUMIFS('A-3'!AA4:AA8,'A-3'!$A$4:$A$8,$A$16)+SUMIFS('A-3'!AA13:AA17,'A-3'!$A$13:$A$17,$A$16)+SUMIFS('B-3'!AB4:AB8,'B-3'!$A$4:$A$8,$A$16)+SUMIFS('B-3'!AB13:AB17,'B-3'!$A$13:$A$17,$A$16)+(SUMIFS('A-4'!AB4:AB8,'A-4'!$A$4:$A$8,$A$16)+SUMIFS('A-4'!AB13:AB17,'A-4'!$A$13:$A$17,$A$16)+SUMIFS('B-4'!AB4:AB8,'B-4'!$A$4:$A$8,$A$16)+SUMIFS('B-4'!AB13:AB17,'B-4'!$A$13:$A$17,$A$16)+(SUMIFS('A-5'!AB4:AB8,'A-5'!$A$4:$A$8,$A$16)+SUMIFS('A-5'!AB13:AB17,'A-5'!$A$13:$A$17,$A$16)+SUMIFS('B-5'!AB4:AB8,'B-5'!$A$4:$A$8,$A$16)+SUMIFS('B-5'!AB13:AB17,'B-5'!$A$13:$A$17,$A$16)+(SUMIFS('G11'!AB4:AB8,'G11'!$A$4:$A$8,$A$16)+SUMIFS('G11'!AB13:AB17,'G11'!$A$13:$A$17,$A$16)+SUMIFS('G12'!AB4:AB8,'G12'!$A$4:$A$8,$A$16)+SUMIFS('G12'!AB13:AB17,'G12'!$A$13:$A$17,$A$16)+(SUMIFS('G13'!AB4:AB8,'G13'!$A$4:$A$8,$A$16)+SUMIFS('G13'!AB13:AB17,'G13'!$A$13:$A$17,$A$16)+SUMIFS('G14'!AB4:AB8,'G14'!$A$4:$A$8,$A$16)+SUMIFS('G14'!AB13:AB17,'G14'!$A$13:$A$17,$A$16)+SUMIFS('G15'!AB4:AB8,'G15'!$A$4:$A$8,$A$16)+SUMIFS('G15'!AB13:AB17,'G15'!$A$13:$A$17,$A$16))))))))/20)</f>
        <v>0</v>
      </c>
      <c r="F16" s="47">
        <f>IF($J$16=0,"",(SUMIFS('A-1'!AB4:AB8,'A-1'!$A$4:$A$8,$A$16)+SUMIFS('A-1'!AB13:AB17,'A-1'!$A$13:$A$17,$A$16)+SUMIFS('B-1'!AB4:AB8,'B-1'!$A$4:$A$8,$A$16)+SUMIFS('B-1'!AB13:AB17,'B-1'!$A$13:$A$17,$A$16)+(SUMIFS('A-2'!AB4:AB8,'A-2'!$A$4:$A$8,$A$16)+SUMIFS('A-2'!AB13:AB17,'A-2'!$A$13:$A$17,$A$16)+SUMIFS('B-2'!AC4:AC8,'B-2'!$A$4:$A$8,$A$16)+SUMIFS('B-2'!AC13:AC17,'B-2'!$A$13:$A$17,$A$16)+(SUMIFS('A-3'!AB4:AB8,'A-3'!$A$4:$A$8,$A$16)+SUMIFS('A-3'!AB13:AB17,'A-3'!$A$13:$A$17,$A$16)+SUMIFS('B-3'!AC4:AC8,'B-3'!$A$4:$A$8,$A$16)+SUMIFS('B-3'!AC13:AC17,'B-3'!$A$13:$A$17,$A$16)+(SUMIFS('A-4'!AC4:AC8,'A-4'!$A$4:$A$8,$A$16)+SUMIFS('A-4'!AC13:AC17,'A-4'!$A$13:$A$17,$A$16)+SUMIFS('B-4'!AC4:AC8,'B-4'!$A$4:$A$8,$A$16)+SUMIFS('B-4'!AC13:AC17,'B-4'!$A$13:$A$17,$A$16)+(SUMIFS('A-5'!AC4:AC8,'A-5'!$A$4:$A$8,$A$16)+SUMIFS('A-5'!AC13:AC17,'A-5'!$A$13:$A$17,$A$16)+SUMIFS('B-5'!AC4:AC8,'B-5'!$A$4:$A$8,$A$16)+SUMIFS('B-5'!AC13:AC17,'B-5'!$A$13:$A$17,$A$16)+(SUMIFS('G11'!AC4:AC8,'G11'!$A$4:$A$8,$A$16)+SUMIFS('G11'!AC13:AC17,'G11'!$A$13:$A$17,$A$16)+SUMIFS('G12'!AC4:AC8,'G12'!$A$4:$A$8,$A$16)+SUMIFS('G12'!AC13:AC17,'G12'!$A$13:$A$17,$A$16)+(SUMIFS('G13'!AC4:AC8,'G13'!$A$4:$A$8,$A$16)+SUMIFS('G13'!AC13:AC17,'G13'!$A$13:$A$17,$A$16)+SUMIFS('G14'!AC4:AC8,'G14'!$A$4:$A$8,$A$16)+SUMIFS('G14'!AC13:AC17,'G14'!$A$13:$A$17,$A$16)+SUMIFS('G15'!AC4:AC8,'G15'!$A$4:$A$8,$A$16)+SUMIFS('G15'!AC13:AC17,'G15'!$A$13:$A$17,$A$16))))))))/20)</f>
        <v>0</v>
      </c>
      <c r="G16" s="47">
        <f>IF($J$16=0,"",(SUMIFS('A-1'!AC4:AC8,'A-1'!$A$4:$A$8,$A$16)+SUMIFS('A-1'!AC13:AC17,'A-1'!$A$13:$A$17,$A$16)+SUMIFS('B-1'!AC4:AC8,'B-1'!$A$4:$A$8,$A$16)+SUMIFS('B-1'!AC13:AC17,'B-1'!$A$13:$A$17,$A$16)+(SUMIFS('A-2'!AC4:AC8,'A-2'!$A$4:$A$8,$A$16)+SUMIFS('A-2'!AC13:AC17,'A-2'!$A$13:$A$17,$A$16)+SUMIFS('B-2'!AD4:AD8,'B-2'!$A$4:$A$8,$A$16)+SUMIFS('B-2'!AD13:AD17,'B-2'!$A$13:$A$17,$A$16)+(SUMIFS('A-3'!AC4:AC8,'A-3'!$A$4:$A$8,$A$16)+SUMIFS('A-3'!AC13:AC17,'A-3'!$A$13:$A$17,$A$16)+SUMIFS('B-3'!AD4:AD8,'B-3'!$A$4:$A$8,$A$16)+SUMIFS('B-3'!AD13:AD17,'B-3'!$A$13:$A$17,$A$16)+(SUMIFS('A-4'!AD4:AD8,'A-4'!$A$4:$A$8,$A$16)+SUMIFS('A-4'!AD13:AD17,'A-4'!$A$13:$A$17,$A$16)+SUMIFS('B-4'!AD4:AD8,'B-4'!$A$4:$A$8,$A$16)+SUMIFS('B-4'!AD13:AD17,'B-4'!$A$13:$A$17,$A$16)+(SUMIFS('A-5'!AD4:AD8,'A-5'!$A$4:$A$8,$A$16)+SUMIFS('A-5'!AD13:AD17,'A-5'!$A$13:$A$17,$A$16)+SUMIFS('B-5'!AD4:AD8,'B-5'!$A$4:$A$8,$A$16)+SUMIFS('B-5'!AD13:AD17,'B-5'!$A$13:$A$17,$A$16)+(SUMIFS('G11'!AD4:AD8,'G11'!$A$4:$A$8,$A$16)+SUMIFS('G11'!AD13:AD17,'G11'!$A$13:$A$17,$A$16)+SUMIFS('G12'!AD4:AD8,'G12'!$A$4:$A$8,$A$16)+SUMIFS('G12'!AD13:AD17,'G12'!$A$13:$A$17,$A$16)+(SUMIFS('G13'!AD4:AD8,'G13'!$A$4:$A$8,$A$16)+SUMIFS('G13'!AD13:AD17,'G13'!$A$13:$A$17,$A$16)+SUMIFS('G14'!AD4:AD8,'G14'!$A$4:$A$8,$A$16)+SUMIFS('G14'!AD13:AD17,'G14'!$A$13:$A$17,$A$16)+SUMIFS('G15'!AD4:AD8,'G15'!$A$4:$A$8,$A$16)+SUMIFS('G15'!AD13:AD17,'G15'!$A$13:$A$17,$A$16))))))))/20)</f>
        <v>0</v>
      </c>
      <c r="H16" s="47">
        <f>IF($J$16=0,"",(SUMIFS('A-1'!AD4:AD8,'A-1'!$A$4:$A$8,$A$16)+SUMIFS('A-1'!AD13:AD17,'A-1'!$A$13:$A$17,$A$16)+SUMIFS('B-1'!AD4:AD8,'B-1'!$A$4:$A$8,$A$16)+SUMIFS('B-1'!AD13:AD17,'B-1'!$A$13:$A$17,$A$16)+(SUMIFS('A-2'!AD4:AD8,'A-2'!$A$4:$A$8,$A$16)+SUMIFS('A-2'!AD13:AD17,'A-2'!$A$13:$A$17,$A$16)+SUMIFS('B-2'!AE4:AE8,'B-2'!$A$4:$A$8,$A$16)+SUMIFS('B-2'!AE13:AE17,'B-2'!$A$13:$A$17,$A$16)+(SUMIFS('A-3'!AD4:AD8,'A-3'!$A$4:$A$8,$A$16)+SUMIFS('A-3'!AD13:AD17,'A-3'!$A$13:$A$17,$A$16)+SUMIFS('B-3'!AE4:AE8,'B-3'!$A$4:$A$8,$A$16)+SUMIFS('B-3'!AE13:AE17,'B-3'!$A$13:$A$17,$A$16)+(SUMIFS('A-4'!AE4:AE8,'A-4'!$A$4:$A$8,$A$16)+SUMIFS('A-4'!AE13:AE17,'A-4'!$A$13:$A$17,$A$16)+SUMIFS('B-4'!AE4:AE8,'B-4'!$A$4:$A$8,$A$16)+SUMIFS('B-4'!AE13:AE17,'B-4'!$A$13:$A$17,$A$16)+(SUMIFS('A-5'!AE4:AE8,'A-5'!$A$4:$A$8,$A$16)+SUMIFS('A-5'!AE13:AE17,'A-5'!$A$13:$A$17,$A$16)+SUMIFS('B-5'!AE4:AE8,'B-5'!$A$4:$A$8,$A$16)+SUMIFS('B-5'!AE13:AE17,'B-5'!$A$13:$A$17,$A$16)+(SUMIFS('G11'!AE4:AE8,'G11'!$A$4:$A$8,$A$16)+SUMIFS('G11'!AE13:AE17,'G11'!$A$13:$A$17,$A$16)+SUMIFS('G12'!AE4:AE8,'G12'!$A$4:$A$8,$A$16)+SUMIFS('G12'!AE13:AE17,'G12'!$A$13:$A$17,$A$16)+(SUMIFS('G13'!AE4:AE8,'G13'!$A$4:$A$8,$A$16)+SUMIFS('G13'!AE13:AE17,'G13'!$A$13:$A$17,$A$16)+SUMIFS('G14'!AE4:AE8,'G14'!$A$4:$A$8,$A$16)+SUMIFS('G14'!AE13:AE17,'G14'!$A$13:$A$17,$A$16)+SUMIFS('G15'!AE4:AE8,'G15'!$A$4:$A$8,$A$16)+SUMIFS('G15'!AE13:AE17,'G15'!$A$13:$A$17,$A$16))))))))/20)</f>
        <v>0</v>
      </c>
      <c r="I16" s="46">
        <f t="shared" si="0"/>
        <v>0</v>
      </c>
      <c r="J16" s="46">
        <f>COUNTIFS('A-1'!$A$4:$A$8,A16)+COUNTIFS('A-1'!$A$13:$A$17,A16)+COUNTIFS('B-1'!$A$13:$A$17,A16)+COUNTIFS('B-1'!$A$4:$A$8,A16)+COUNTIFS('A-2'!$A$4:$A$8,A16)+COUNTIFS('A-2'!$A$13:$A$17,A16)+COUNTIFS('B-2'!$A$4:$A$8,A16)+COUNTIFS('B-2'!$A$13:$A$17,A16)+COUNTIFS('A-3'!$A$13:$A$17,A16)+COUNTIFS('A-3'!$A$4:$A$8,A16)+COUNTIFS('B-3'!$A$4:$A$8,A16)+COUNTIFS('B-3'!$A$13:$A$17,A16)+COUNTIFS('A-4'!$A$4:$A$8,A16)+COUNTIFS('A-4'!$A$13:$A$17,A16)+COUNTIFS('B-4'!$A$13:$A$17,A16)+COUNTIFS('B-4'!$A$4:$A$8,A16)+COUNTIFS('A-5'!$A$4:$A$8,A16)+COUNTIFS('A-5'!$A$13:$A$17,A16)+COUNTIFS('B-5'!$A$4:$A$8,A16)+COUNTIFS('B-5'!$A$13:$A$17,A16)+COUNTIFS('G11'!$A$13:$A$17,A16)+COUNTIFS('G11'!$A$4:$A$8,A16)+COUNTIFS('G12'!$A$4:$A$8,A16)+COUNTIFS('G12'!$A$13:$A$17,A16)+COUNTIFS('G13'!$A$4:$A$8,A16)+COUNTIFS('G13'!$A$13:$A$17,A16)+COUNTIFS('G14'!$A$13:$A$17,A16)+COUNTIFS('G14'!$A$4:$A$8,A16)+COUNTIFS('G15'!$A$4:$A$8,A16)+COUNTIFS('G15'!$A$13:$A$17,A16)</f>
        <v>3</v>
      </c>
      <c r="K16" s="68">
        <f t="shared" si="1"/>
        <v>0</v>
      </c>
    </row>
    <row r="17" spans="1:11" ht="20.45" customHeight="1">
      <c r="A17" s="66" t="s">
        <v>32</v>
      </c>
      <c r="B17" s="49" t="str">
        <f>IF($J$17=0,"",(SUMIFS('A-1'!X4:X8,'A-1'!$A$4:$A$8,$A$17)+SUMIFS('A-1'!X13:X17,'A-1'!$A$13:$A$17,$A$17)+SUMIFS('B-1'!X4:X8,'B-1'!$A$4:$A$8,$A$17)+SUMIFS('B-1'!X13:X17,'B-1'!$A$13:$A$17,$A$17)+(SUMIFS('A-2'!X4:X8,'A-2'!$A$4:$A$8,$A$17)+SUMIFS('A-2'!X13:X17,'A-2'!$A$13:$A$17,$A$17)+SUMIFS('B-2'!X4:X8,'B-2'!$A$4:$A$8,$A$17)+SUMIFS('B-2'!X13:X17,'B-2'!$A$13:$A$17,$A$17)+(SUMIFS('A-3'!X4:X8,'A-3'!$A$4:$A$8,$A$17)+SUMIFS('A-3'!X13:X17,'A-3'!$A$13:$A$17,$A$17)+SUMIFS('B-3'!X4:X8,'B-3'!$A$4:$A$8,$A$17)+SUMIFS('B-3'!X13:X17,'B-3'!$A$13:$A$17,$A$17)+(SUMIFS('A-4'!X4:X8,'A-4'!$A$4:$A$8,$A$17)+SUMIFS('A-4'!X13:X17,'A-4'!$A$13:$A$17,$A$17)+SUMIFS('B-4'!X4:X8,'B-4'!$A$4:$A$8,$A$17)+SUMIFS('B-4'!X13:X17,'B-4'!$A$13:$A$17,$A$17)+(SUMIFS('A-5'!X4:X8,'A-5'!$A$4:$A$8,$A$17)+SUMIFS('A-5'!X13:X17,'A-5'!$A$13:$A$17,$A$17)+SUMIFS('B-5'!X4:X8,'B-5'!$A$4:$A$8,$A$17)+SUMIFS('B-5'!X13:X17,'B-5'!$A$13:$A$17,$A$17)+(SUMIFS('G11'!X4:X8,'G11'!$A$4:$A$8,$A$17)+SUMIFS('G11'!X13:X17,'G11'!$A$13:$A$17,$A$17)+SUMIFS('G12'!X4:X8,'G12'!$A$4:$A$8,$A$17)+SUMIFS('G12'!X13:X17,'G12'!$A$13:$A$17,$A$17)+(SUMIFS('G13'!X4:X8,'G13'!$A$4:$A$8,$A$17)+SUMIFS('G13'!X13:X17,'G13'!$A$13:$A$17,$A$17)+SUMIFS('G14'!X4:X8,'G14'!$A$4:$A$8,$A$17)+SUMIFS('G14'!X13:X17,'G14'!$A$13:$A$17,$A$17)+SUMIFS('G15'!X4:X8,'G15'!$A$4:$A$8,$A$17)+SUMIFS('G15'!X13:X17,'G15'!$A$13:$A$17,$A$17))))))))/20)</f>
        <v/>
      </c>
      <c r="C17" s="49" t="str">
        <f>IF($J$17=0,"",(SUMIFS('A-1'!Y4:Y8,'A-1'!$A$4:$A$8,$A$17)+SUMIFS('A-1'!Y13:Y17,'A-1'!$A$13:$A$17,$A$17)+SUMIFS('B-1'!Y4:Y8,'B-1'!$A$4:$A$8,$A$17)+SUMIFS('B-1'!Y13:Y17,'B-1'!$A$13:$A$17,$A$17)+(SUMIFS('A-2'!Y4:Y8,'A-2'!$A$4:$A$8,$A$17)+SUMIFS('A-2'!Y13:Y17,'A-2'!$A$13:$A$17,$A$17)+SUMIFS('B-2'!Z4:Z8,'B-2'!$A$4:$A$8,$A$17)+SUMIFS('B-2'!Z13:Z17,'B-2'!$A$13:$A$17,$A$17)+(SUMIFS('A-3'!Y4:Y8,'A-3'!$A$4:$A$8,$A$17)+SUMIFS('A-3'!Y13:Y17,'A-3'!$A$13:$A$17,$A$17)+SUMIFS('B-3'!Z4:Z8,'B-3'!$A$4:$A$8,$A$17)+SUMIFS('B-3'!Z13:Z17,'B-3'!$A$13:$A$17,$A$17)+(SUMIFS('A-4'!Z4:Z8,'A-4'!$A$4:$A$8,$A$17)+SUMIFS('A-4'!Z13:Z17,'A-4'!$A$13:$A$17,$A$17)+SUMIFS('B-4'!Z4:Z8,'B-4'!$A$4:$A$8,$A$17)+SUMIFS('B-4'!Z13:Z17,'B-4'!$A$13:$A$17,$A$17)+(SUMIFS('A-5'!Z4:Z8,'A-5'!$A$4:$A$8,$A$17)+SUMIFS('A-5'!Z13:Z17,'A-5'!$A$13:$A$17,$A$17)+SUMIFS('B-5'!Z4:Z8,'B-5'!$A$4:$A$8,$A$17)+SUMIFS('B-5'!Z13:Z17,'B-5'!$A$13:$A$17,$A$17)+(SUMIFS('G11'!Z4:Z8,'G11'!$A$4:$A$8,$A$17)+SUMIFS('G11'!Z13:Z17,'G11'!$A$13:$A$17,$A$17)+SUMIFS('G12'!Z4:Z8,'G12'!$A$4:$A$8,$A$17)+SUMIFS('G12'!Z13:Z17,'G12'!$A$13:$A$17,$A$17)+(SUMIFS('G13'!Z4:Z8,'G13'!$A$4:$A$8,$A$17)+SUMIFS('G13'!Z13:Z17,'G13'!$A$13:$A$17,$A$17)+SUMIFS('G14'!Z4:Z8,'G14'!$A$4:$A$8,$A$17)+SUMIFS('G14'!Z13:Z17,'G14'!$A$13:$A$17,$A$17)+SUMIFS('G15'!Z4:Z8,'G15'!$A$4:$A$8,$A$17)+SUMIFS('G15'!Z13:Z17,'G15'!$A$13:$A$17,$A$17))))))))/20)</f>
        <v/>
      </c>
      <c r="D17" s="49" t="str">
        <f>IF($J$17=0,"",(SUMIFS('A-1'!Z4:Z8,'A-1'!$A$4:$A$8,$A$17)+SUMIFS('A-1'!Z13:Z17,'A-1'!$A$13:$A$17,$A$17)+SUMIFS('B-1'!Z4:Z8,'B-1'!$A$4:$A$8,$A$17)+SUMIFS('B-1'!Z13:Z17,'B-1'!$A$13:$A$17,$A$17)+(SUMIFS('A-2'!Z4:Z8,'A-2'!$A$4:$A$8,$A$17)+SUMIFS('A-2'!Z13:Z17,'A-2'!$A$13:$A$17,$A$17)+SUMIFS('B-2'!AA4:AA8,'B-2'!$A$4:$A$8,$A$17)+SUMIFS('B-2'!AA13:AA17,'B-2'!$A$13:$A$17,$A$17)+(SUMIFS('A-3'!Z4:Z8,'A-3'!$A$4:$A$8,$A$17)+SUMIFS('A-3'!Z13:Z17,'A-3'!$A$13:$A$17,$A$17)+SUMIFS('B-3'!AA4:AA8,'B-3'!$A$4:$A$8,$A$17)+SUMIFS('B-3'!AA13:AA17,'B-3'!$A$13:$A$17,$A$17)+(SUMIFS('A-4'!AA4:AA8,'A-4'!$A$4:$A$8,$A$17)+SUMIFS('A-4'!AA13:AA17,'A-4'!$A$13:$A$17,$A$17)+SUMIFS('B-4'!AA4:AA8,'B-4'!$A$4:$A$8,$A$17)+SUMIFS('B-4'!AA13:AA17,'B-4'!$A$13:$A$17,$A$17)+(SUMIFS('A-5'!AA4:AA8,'A-5'!$A$4:$A$8,$A$17)+SUMIFS('A-5'!AA13:AA17,'A-5'!$A$13:$A$17,$A$17)+SUMIFS('B-5'!AA4:AA8,'B-5'!$A$4:$A$8,$A$17)+SUMIFS('B-5'!AA13:AA17,'B-5'!$A$13:$A$17,$A$17)+(SUMIFS('G11'!AA4:AA8,'G11'!$A$4:$A$8,$A$17)+SUMIFS('G11'!AA13:AA17,'G11'!$A$13:$A$17,$A$17)+SUMIFS('G12'!AA4:AA8,'G12'!$A$4:$A$8,$A$17)+SUMIFS('G12'!AA13:AA17,'G12'!$A$13:$A$17,$A$17)+(SUMIFS('G13'!AA4:AA8,'G13'!$A$4:$A$8,$A$17)+SUMIFS('G13'!AA13:AA17,'G13'!$A$13:$A$17,$A$17)+SUMIFS('G14'!AA4:AA8,'G14'!$A$4:$A$8,$A$17)+SUMIFS('G14'!AA13:AA17,'G14'!$A$13:$A$17,$A$17)+SUMIFS('G15'!AA4:AA8,'G15'!$A$4:$A$8,$A$17)+SUMIFS('G15'!AA13:AA17,'G15'!$A$13:$A$17,$A$17))))))))/20)</f>
        <v/>
      </c>
      <c r="E17" s="49" t="str">
        <f>IF($J$17=0,"",(SUMIFS('A-1'!AA4:AA8,'A-1'!$A$4:$A$8,$A$17)+SUMIFS('A-1'!AA13:AA17,'A-1'!$A$13:$A$17,$A$17)+SUMIFS('B-1'!AA4:AA8,'B-1'!$A$4:$A$8,$A$17)+SUMIFS('B-1'!AA13:AA17,'B-1'!$A$13:$A$17,$A$17)+(SUMIFS('A-2'!AA4:AA8,'A-2'!$A$4:$A$8,$A$17)+SUMIFS('A-2'!AA13:AA17,'A-2'!$A$13:$A$17,$A$17)+SUMIFS('B-2'!AB4:AB8,'B-2'!$A$4:$A$8,$A$17)+SUMIFS('B-2'!AB13:AB17,'B-2'!$A$13:$A$17,$A$17)+(SUMIFS('A-3'!AA4:AA8,'A-3'!$A$4:$A$8,$A$17)+SUMIFS('A-3'!AA13:AA17,'A-3'!$A$13:$A$17,$A$17)+SUMIFS('B-3'!AB4:AB8,'B-3'!$A$4:$A$8,$A$17)+SUMIFS('B-3'!AB13:AB17,'B-3'!$A$13:$A$17,$A$17)+(SUMIFS('A-4'!AB4:AB8,'A-4'!$A$4:$A$8,$A$17)+SUMIFS('A-4'!AB13:AB17,'A-4'!$A$13:$A$17,$A$17)+SUMIFS('B-4'!AB4:AB8,'B-4'!$A$4:$A$8,$A$17)+SUMIFS('B-4'!AB13:AB17,'B-4'!$A$13:$A$17,$A$17)+(SUMIFS('A-5'!AB4:AB8,'A-5'!$A$4:$A$8,$A$17)+SUMIFS('A-5'!AB13:AB17,'A-5'!$A$13:$A$17,$A$17)+SUMIFS('B-5'!AB4:AB8,'B-5'!$A$4:$A$8,$A$17)+SUMIFS('B-5'!AB13:AB17,'B-5'!$A$13:$A$17,$A$17)+(SUMIFS('G11'!AB4:AB8,'G11'!$A$4:$A$8,$A$17)+SUMIFS('G11'!AB13:AB17,'G11'!$A$13:$A$17,$A$17)+SUMIFS('G12'!AB4:AB8,'G12'!$A$4:$A$8,$A$17)+SUMIFS('G12'!AB13:AB17,'G12'!$A$13:$A$17,$A$17)+(SUMIFS('G13'!AB4:AB8,'G13'!$A$4:$A$8,$A$17)+SUMIFS('G13'!AB13:AB17,'G13'!$A$13:$A$17,$A$17)+SUMIFS('G14'!AB4:AB8,'G14'!$A$4:$A$8,$A$17)+SUMIFS('G14'!AB13:AB17,'G14'!$A$13:$A$17,$A$17)+SUMIFS('G15'!AB4:AB8,'G15'!$A$4:$A$8,$A$17)+SUMIFS('G15'!AB13:AB17,'G15'!$A$13:$A$17,$A$17))))))))/20)</f>
        <v/>
      </c>
      <c r="F17" s="49" t="str">
        <f>IF($J$17=0,"",(SUMIFS('A-1'!AB4:AB8,'A-1'!$A$4:$A$8,$A$17)+SUMIFS('A-1'!AB13:AB17,'A-1'!$A$13:$A$17,$A$17)+SUMIFS('B-1'!AB4:AB8,'B-1'!$A$4:$A$8,$A$17)+SUMIFS('B-1'!AB13:AB17,'B-1'!$A$13:$A$17,$A$17)+(SUMIFS('A-2'!AB4:AB8,'A-2'!$A$4:$A$8,$A$17)+SUMIFS('A-2'!AB13:AB17,'A-2'!$A$13:$A$17,$A$17)+SUMIFS('B-2'!AC4:AC8,'B-2'!$A$4:$A$8,$A$17)+SUMIFS('B-2'!AC13:AC17,'B-2'!$A$13:$A$17,$A$17)+(SUMIFS('A-3'!AB4:AB8,'A-3'!$A$4:$A$8,$A$17)+SUMIFS('A-3'!AB13:AB17,'A-3'!$A$13:$A$17,$A$17)+SUMIFS('B-3'!AC4:AC8,'B-3'!$A$4:$A$8,$A$17)+SUMIFS('B-3'!AC13:AC17,'B-3'!$A$13:$A$17,$A$17)+(SUMIFS('A-4'!AC4:AC8,'A-4'!$A$4:$A$8,$A$17)+SUMIFS('A-4'!AC13:AC17,'A-4'!$A$13:$A$17,$A$17)+SUMIFS('B-4'!AC4:AC8,'B-4'!$A$4:$A$8,$A$17)+SUMIFS('B-4'!AC13:AC17,'B-4'!$A$13:$A$17,$A$17)+(SUMIFS('A-5'!AC4:AC8,'A-5'!$A$4:$A$8,$A$17)+SUMIFS('A-5'!AC13:AC17,'A-5'!$A$13:$A$17,$A$17)+SUMIFS('B-5'!AC4:AC8,'B-5'!$A$4:$A$8,$A$17)+SUMIFS('B-5'!AC13:AC17,'B-5'!$A$13:$A$17,$A$17)+(SUMIFS('G11'!AC4:AC8,'G11'!$A$4:$A$8,$A$17)+SUMIFS('G11'!AC13:AC17,'G11'!$A$13:$A$17,$A$17)+SUMIFS('G12'!AC4:AC8,'G12'!$A$4:$A$8,$A$17)+SUMIFS('G12'!AC13:AC17,'G12'!$A$13:$A$17,$A$17)+(SUMIFS('G13'!AC4:AC8,'G13'!$A$4:$A$8,$A$17)+SUMIFS('G13'!AC13:AC17,'G13'!$A$13:$A$17,$A$17)+SUMIFS('G14'!AC4:AC8,'G14'!$A$4:$A$8,$A$17)+SUMIFS('G14'!AC13:AC17,'G14'!$A$13:$A$17,$A$17)+SUMIFS('G15'!AC4:AC8,'G15'!$A$4:$A$8,$A$17)+SUMIFS('G15'!AC13:AC17,'G15'!$A$13:$A$17,$A$17))))))))/20)</f>
        <v/>
      </c>
      <c r="G17" s="49" t="str">
        <f>IF($J$17=0,"",(SUMIFS('A-1'!AC4:AC8,'A-1'!$A$4:$A$8,$A$17)+SUMIFS('A-1'!AC13:AC17,'A-1'!$A$13:$A$17,$A$17)+SUMIFS('B-1'!AC4:AC8,'B-1'!$A$4:$A$8,$A$17)+SUMIFS('B-1'!AC13:AC17,'B-1'!$A$13:$A$17,$A$17)+(SUMIFS('A-2'!AC4:AC8,'A-2'!$A$4:$A$8,$A$17)+SUMIFS('A-2'!AC13:AC17,'A-2'!$A$13:$A$17,$A$17)+SUMIFS('B-2'!AD4:AD8,'B-2'!$A$4:$A$8,$A$17)+SUMIFS('B-2'!AD13:AD17,'B-2'!$A$13:$A$17,$A$17)+(SUMIFS('A-3'!AC4:AC8,'A-3'!$A$4:$A$8,$A$17)+SUMIFS('A-3'!AC13:AC17,'A-3'!$A$13:$A$17,$A$17)+SUMIFS('B-3'!AD4:AD8,'B-3'!$A$4:$A$8,$A$17)+SUMIFS('B-3'!AD13:AD17,'B-3'!$A$13:$A$17,$A$17)+(SUMIFS('A-4'!AD4:AD8,'A-4'!$A$4:$A$8,$A$17)+SUMIFS('A-4'!AD13:AD17,'A-4'!$A$13:$A$17,$A$17)+SUMIFS('B-4'!AD4:AD8,'B-4'!$A$4:$A$8,$A$17)+SUMIFS('B-4'!AD13:AD17,'B-4'!$A$13:$A$17,$A$17)+(SUMIFS('A-5'!AD4:AD8,'A-5'!$A$4:$A$8,$A$17)+SUMIFS('A-5'!AD13:AD17,'A-5'!$A$13:$A$17,$A$17)+SUMIFS('B-5'!AD4:AD8,'B-5'!$A$4:$A$8,$A$17)+SUMIFS('B-5'!AD13:AD17,'B-5'!$A$13:$A$17,$A$17)+(SUMIFS('G11'!AD4:AD8,'G11'!$A$4:$A$8,$A$17)+SUMIFS('G11'!AD13:AD17,'G11'!$A$13:$A$17,$A$17)+SUMIFS('G12'!AD4:AD8,'G12'!$A$4:$A$8,$A$17)+SUMIFS('G12'!AD13:AD17,'G12'!$A$13:$A$17,$A$17)+(SUMIFS('G13'!AD4:AD8,'G13'!$A$4:$A$8,$A$17)+SUMIFS('G13'!AD13:AD17,'G13'!$A$13:$A$17,$A$17)+SUMIFS('G14'!AD4:AD8,'G14'!$A$4:$A$8,$A$17)+SUMIFS('G14'!AD13:AD17,'G14'!$A$13:$A$17,$A$17)+SUMIFS('G15'!AD4:AD8,'G15'!$A$4:$A$8,$A$17)+SUMIFS('G15'!AD13:AD17,'G15'!$A$13:$A$17,$A$17))))))))/20)</f>
        <v/>
      </c>
      <c r="H17" s="49" t="str">
        <f>IF($J$17=0,"",(SUMIFS('A-1'!AD4:AD8,'A-1'!$A$4:$A$8,$A$17)+SUMIFS('A-1'!AD13:AD17,'A-1'!$A$13:$A$17,$A$17)+SUMIFS('B-1'!AD4:AD8,'B-1'!$A$4:$A$8,$A$17)+SUMIFS('B-1'!AD13:AD17,'B-1'!$A$13:$A$17,$A$17)+(SUMIFS('A-2'!AD4:AD8,'A-2'!$A$4:$A$8,$A$17)+SUMIFS('A-2'!AD13:AD17,'A-2'!$A$13:$A$17,$A$17)+SUMIFS('B-2'!AE4:AE8,'B-2'!$A$4:$A$8,$A$17)+SUMIFS('B-2'!AE13:AE17,'B-2'!$A$13:$A$17,$A$17)+(SUMIFS('A-3'!AD4:AD8,'A-3'!$A$4:$A$8,$A$17)+SUMIFS('A-3'!AD13:AD17,'A-3'!$A$13:$A$17,$A$17)+SUMIFS('B-3'!AE4:AE8,'B-3'!$A$4:$A$8,$A$17)+SUMIFS('B-3'!AE13:AE17,'B-3'!$A$13:$A$17,$A$17)+(SUMIFS('A-4'!AE4:AE8,'A-4'!$A$4:$A$8,$A$17)+SUMIFS('A-4'!AE13:AE17,'A-4'!$A$13:$A$17,$A$17)+SUMIFS('B-4'!AE4:AE8,'B-4'!$A$4:$A$8,$A$17)+SUMIFS('B-4'!AE13:AE17,'B-4'!$A$13:$A$17,$A$17)+(SUMIFS('A-5'!AE4:AE8,'A-5'!$A$4:$A$8,$A$17)+SUMIFS('A-5'!AE13:AE17,'A-5'!$A$13:$A$17,$A$17)+SUMIFS('B-5'!AE4:AE8,'B-5'!$A$4:$A$8,$A$17)+SUMIFS('B-5'!AE13:AE17,'B-5'!$A$13:$A$17,$A$17)+(SUMIFS('G11'!AE4:AE8,'G11'!$A$4:$A$8,$A$17)+SUMIFS('G11'!AE13:AE17,'G11'!$A$13:$A$17,$A$17)+SUMIFS('G12'!AE4:AE8,'G12'!$A$4:$A$8,$A$17)+SUMIFS('G12'!AE13:AE17,'G12'!$A$13:$A$17,$A$17)+(SUMIFS('G13'!AE4:AE8,'G13'!$A$4:$A$8,$A$17)+SUMIFS('G13'!AE13:AE17,'G13'!$A$13:$A$17,$A$17)+SUMIFS('G14'!AE4:AE8,'G14'!$A$4:$A$8,$A$17)+SUMIFS('G14'!AE13:AE17,'G14'!$A$13:$A$17,$A$17)+SUMIFS('G15'!AE4:AE8,'G15'!$A$4:$A$8,$A$17)+SUMIFS('G15'!AE13:AE17,'G15'!$A$13:$A$17,$A$17))))))))/20)</f>
        <v/>
      </c>
      <c r="I17" s="50" t="str">
        <f t="shared" si="0"/>
        <v/>
      </c>
      <c r="J17" s="44">
        <f>COUNTIFS('A-1'!$A$4:$A$8,A17)+COUNTIFS('A-1'!$A$13:$A$17,A17)+COUNTIFS('B-1'!$A$13:$A$17,A17)+COUNTIFS('B-1'!$A$4:$A$8,A17)+COUNTIFS('A-2'!$A$4:$A$8,A17)+COUNTIFS('A-2'!$A$13:$A$17,A17)+COUNTIFS('B-2'!$A$4:$A$8,A17)+COUNTIFS('B-2'!$A$13:$A$17,A17)+COUNTIFS('A-3'!$A$13:$A$17,A17)+COUNTIFS('A-3'!$A$4:$A$8,A17)+COUNTIFS('B-3'!$A$4:$A$8,A17)+COUNTIFS('B-3'!$A$13:$A$17,A17)+COUNTIFS('A-4'!$A$4:$A$8,A17)+COUNTIFS('A-4'!$A$13:$A$17,A17)+COUNTIFS('B-4'!$A$13:$A$17,A17)+COUNTIFS('B-4'!$A$4:$A$8,A17)+COUNTIFS('A-5'!$A$4:$A$8,A17)+COUNTIFS('A-5'!$A$13:$A$17,A17)+COUNTIFS('B-5'!$A$4:$A$8,A17)+COUNTIFS('B-5'!$A$13:$A$17,A17)+COUNTIFS('G11'!$A$13:$A$17,A17)+COUNTIFS('G11'!$A$4:$A$8,A17)+COUNTIFS('G12'!$A$4:$A$8,A17)+COUNTIFS('G12'!$A$13:$A$17,A17)+COUNTIFS('G13'!$A$4:$A$8,A17)+COUNTIFS('G13'!$A$13:$A$17,A17)+COUNTIFS('G14'!$A$13:$A$17,A17)+COUNTIFS('G14'!$A$4:$A$8,A17)+COUNTIFS('G15'!$A$4:$A$8,A17)+COUNTIFS('G15'!$A$13:$A$17,A17)</f>
        <v>0</v>
      </c>
      <c r="K17" s="50" t="str">
        <f t="shared" si="1"/>
        <v/>
      </c>
    </row>
    <row r="18" spans="1:11" ht="20.45" customHeight="1">
      <c r="A18" s="51" t="s">
        <v>59</v>
      </c>
      <c r="B18" s="52">
        <f t="shared" ref="B18:H18" si="2">SUM(B3:B17)</f>
        <v>84</v>
      </c>
      <c r="C18" s="52">
        <f t="shared" si="2"/>
        <v>23</v>
      </c>
      <c r="D18" s="52">
        <f t="shared" si="2"/>
        <v>8</v>
      </c>
      <c r="E18" s="52">
        <f t="shared" si="2"/>
        <v>7</v>
      </c>
      <c r="F18" s="52">
        <f t="shared" si="2"/>
        <v>6</v>
      </c>
      <c r="G18" s="52">
        <f t="shared" si="2"/>
        <v>4</v>
      </c>
      <c r="H18" s="52">
        <f t="shared" si="2"/>
        <v>3</v>
      </c>
      <c r="I18" s="46">
        <f>IF(SUM(B18:H18)=0,"",SUM(B18:H18))</f>
        <v>135</v>
      </c>
      <c r="J18" s="58"/>
      <c r="K18" s="58"/>
    </row>
    <row r="19" spans="1:11" ht="18" hidden="1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</sheetData>
  <mergeCells count="1">
    <mergeCell ref="A1:K1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>
      <selection activeCell="K3" sqref="K3"/>
    </sheetView>
  </sheetViews>
  <sheetFormatPr defaultColWidth="8.85546875" defaultRowHeight="18" customHeight="1"/>
  <cols>
    <col min="1" max="1" width="8.85546875" style="70" customWidth="1"/>
    <col min="2" max="3" width="4" style="70" customWidth="1"/>
    <col min="4" max="4" width="3.28515625" style="70" customWidth="1"/>
    <col min="5" max="21" width="4" style="70" customWidth="1"/>
    <col min="22" max="22" width="5.42578125" style="70" customWidth="1"/>
    <col min="23" max="23" width="5.7109375" style="70" customWidth="1"/>
    <col min="24" max="31" width="8.85546875" style="70" hidden="1" customWidth="1"/>
    <col min="32" max="256" width="8.85546875" style="70" customWidth="1"/>
  </cols>
  <sheetData>
    <row r="1" spans="1:31" ht="21.95" customHeight="1">
      <c r="A1" s="71" t="s">
        <v>65</v>
      </c>
      <c r="B1" s="72">
        <f>11-COUNTIF(B3:U3,"G")</f>
        <v>0</v>
      </c>
      <c r="C1" s="144" t="s">
        <v>66</v>
      </c>
      <c r="D1" s="145"/>
      <c r="E1" s="145"/>
      <c r="F1" s="73">
        <f>4-COUNTIF(B3:U3,"A")</f>
        <v>0</v>
      </c>
      <c r="G1" s="148" t="s">
        <v>67</v>
      </c>
      <c r="H1" s="145"/>
      <c r="I1" s="74">
        <f>1-COUNTIF(B3:U3,"Q")</f>
        <v>0</v>
      </c>
      <c r="J1" s="148" t="s">
        <v>68</v>
      </c>
      <c r="K1" s="145"/>
      <c r="L1" s="74">
        <f>1-COUNTIF(B3:U3,"V")</f>
        <v>0</v>
      </c>
      <c r="M1" s="148" t="s">
        <v>69</v>
      </c>
      <c r="N1" s="145"/>
      <c r="O1" s="145"/>
      <c r="P1" s="74">
        <f>1-COUNTIF(B3:U3,"R")</f>
        <v>0</v>
      </c>
      <c r="Q1" s="154" t="s">
        <v>70</v>
      </c>
      <c r="R1" s="145"/>
      <c r="S1" s="145"/>
      <c r="T1" s="75">
        <f>1-COUNTIF(B3:U3,"BC/S")</f>
        <v>0</v>
      </c>
      <c r="U1" s="154" t="s">
        <v>71</v>
      </c>
      <c r="V1" s="145"/>
      <c r="W1" s="75">
        <f>1-COUNTIF(B3:U3,"X")</f>
        <v>0</v>
      </c>
      <c r="X1" s="76" t="s">
        <v>51</v>
      </c>
      <c r="Y1" s="77" t="s">
        <v>72</v>
      </c>
      <c r="Z1" s="77" t="s">
        <v>53</v>
      </c>
      <c r="AA1" s="77" t="s">
        <v>54</v>
      </c>
      <c r="AB1" s="77" t="s">
        <v>55</v>
      </c>
      <c r="AC1" s="77" t="s">
        <v>56</v>
      </c>
      <c r="AD1" s="77" t="s">
        <v>57</v>
      </c>
      <c r="AE1" s="78"/>
    </row>
    <row r="2" spans="1:31" ht="21" customHeight="1">
      <c r="A2" s="79" t="s">
        <v>73</v>
      </c>
      <c r="B2" s="80" t="str">
        <f>IF(SUM(B3:U3)=0,"Done",IF(AE3="A",B1/SUM(I1,L1,P1,T1,W1,B1),IF(OR(AE3="Q",AE3="V",AE3="R"),B1/SUM(F1,B1,T1,W1),B1/SUM(B1,F1,I1,L1,P1,T1,W1))))</f>
        <v>Done</v>
      </c>
      <c r="C2" s="149" t="str">
        <f>IF(SUM(B3:U3)=0,"Done",IF(AE3="A",0,IF(OR(AE3="Q",AE3="V",AE3="R"),F1/SUM(F1,B1,T1,W1),F1/SUM(B1,F1,I1,L1,P1,T1,W1))))</f>
        <v>Done</v>
      </c>
      <c r="D2" s="143"/>
      <c r="E2" s="143"/>
      <c r="F2" s="147"/>
      <c r="G2" s="153" t="str">
        <f>IF(SUM(B3:U3)=0,"Done",IF(AE3="A",SUM(I1,L1,P1)/SUM(I1,L1,P1,T1,W1,B1),IF(OR(AE3="Q",AE3="V",AE3="R"),0,SUM(I1,L1,P1)/SUM(B1,F1,I1,L1,P1,T1,W1))))</f>
        <v>Done</v>
      </c>
      <c r="H2" s="143"/>
      <c r="I2" s="143"/>
      <c r="J2" s="143"/>
      <c r="K2" s="143"/>
      <c r="L2" s="143"/>
      <c r="M2" s="143"/>
      <c r="N2" s="143"/>
      <c r="O2" s="143"/>
      <c r="P2" s="147"/>
      <c r="Q2" s="140" t="str">
        <f>IF(SUM(B3:U3)=0,"Done",IF(AE3="A",T1/SUM(I1,L1,P1,T1,W1,B1),IF(OR(AE3="Q",AE3="V",AE3="R"),T1/SUM(F1,B1,T1,W1),T1/SUM(B1,F1,I1,L1,P1,T1,W1))))</f>
        <v>Done</v>
      </c>
      <c r="R2" s="141"/>
      <c r="S2" s="141"/>
      <c r="T2" s="142">
        <f>SUM(Q2,V2)</f>
        <v>0</v>
      </c>
      <c r="U2" s="143"/>
      <c r="V2" s="146" t="str">
        <f>IF(SUM(B3:U3)=0,"Done",IF(AE3="A",W1/SUM(I1,L1,P1,T1,W1,B1),IF(OR(AE3="Q",AE3="V",AE3="R"),W1/SUM(F1,B1,T1,W1),W1/SUM(B1,F1,I1,L1,P1,T1,W1))))</f>
        <v>Done</v>
      </c>
      <c r="W2" s="147"/>
      <c r="X2" s="81">
        <f t="shared" ref="X2:AD2" si="0"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>7</v>
      </c>
      <c r="Y2" s="82">
        <f t="shared" si="0"/>
        <v>3</v>
      </c>
      <c r="Z2" s="82">
        <f t="shared" si="0"/>
        <v>1</v>
      </c>
      <c r="AA2" s="82">
        <f t="shared" si="0"/>
        <v>1</v>
      </c>
      <c r="AB2" s="82">
        <f t="shared" si="0"/>
        <v>1</v>
      </c>
      <c r="AC2" s="82">
        <f t="shared" si="0"/>
        <v>0</v>
      </c>
      <c r="AD2" s="82">
        <f t="shared" si="0"/>
        <v>0</v>
      </c>
      <c r="AE2" s="83"/>
    </row>
    <row r="3" spans="1:31" ht="21" customHeight="1">
      <c r="A3" s="84" t="s">
        <v>37</v>
      </c>
      <c r="B3" s="85" t="s">
        <v>72</v>
      </c>
      <c r="C3" s="85" t="s">
        <v>51</v>
      </c>
      <c r="D3" s="85" t="s">
        <v>51</v>
      </c>
      <c r="E3" s="85" t="s">
        <v>57</v>
      </c>
      <c r="F3" s="85" t="s">
        <v>51</v>
      </c>
      <c r="G3" s="85" t="s">
        <v>54</v>
      </c>
      <c r="H3" s="85" t="s">
        <v>51</v>
      </c>
      <c r="I3" s="85" t="s">
        <v>72</v>
      </c>
      <c r="J3" s="85" t="s">
        <v>56</v>
      </c>
      <c r="K3" s="167" t="s">
        <v>51</v>
      </c>
      <c r="L3" s="85" t="s">
        <v>51</v>
      </c>
      <c r="M3" s="85" t="s">
        <v>55</v>
      </c>
      <c r="N3" s="85" t="s">
        <v>51</v>
      </c>
      <c r="O3" s="85" t="s">
        <v>51</v>
      </c>
      <c r="P3" s="85" t="s">
        <v>72</v>
      </c>
      <c r="Q3" s="85" t="s">
        <v>51</v>
      </c>
      <c r="R3" s="85" t="s">
        <v>53</v>
      </c>
      <c r="S3" s="85" t="s">
        <v>51</v>
      </c>
      <c r="T3" s="85" t="s">
        <v>51</v>
      </c>
      <c r="U3" s="85" t="s">
        <v>72</v>
      </c>
      <c r="V3" s="86" t="s">
        <v>58</v>
      </c>
      <c r="W3" s="86" t="s">
        <v>74</v>
      </c>
      <c r="X3" s="87"/>
      <c r="Y3" s="87"/>
      <c r="Z3" s="87"/>
      <c r="AA3" s="87"/>
      <c r="AB3" s="87"/>
      <c r="AC3" s="87"/>
      <c r="AD3" s="87"/>
      <c r="AE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>A</v>
      </c>
    </row>
    <row r="4" spans="1:31" ht="20.100000000000001" customHeight="1">
      <c r="A4" s="88" t="s">
        <v>25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>
        <v>20</v>
      </c>
      <c r="O4" s="89"/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20</v>
      </c>
      <c r="W4" s="90">
        <f>IF(COUNTIF(B4:U4,"X")&gt;3,"ERR",COUNTIF(B4:U4,"X"))</f>
        <v>0</v>
      </c>
      <c r="X4" s="90">
        <f t="shared" ref="X4:AD4" si="1">SUMIFS($B$4:$U$4,$B$3:$U$3,X1)</f>
        <v>20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26</v>
      </c>
      <c r="B5" s="92">
        <v>20</v>
      </c>
      <c r="C5" s="92">
        <v>20</v>
      </c>
      <c r="D5" s="92" t="s">
        <v>57</v>
      </c>
      <c r="E5" s="92" t="s">
        <v>57</v>
      </c>
      <c r="F5" s="92" t="s">
        <v>57</v>
      </c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30</v>
      </c>
      <c r="W5" s="93">
        <f>IF(COUNTIF(B5:U5,"X")&gt;3,"ERR",COUNTIF(B5:U5,"X"))</f>
        <v>3</v>
      </c>
      <c r="X5" s="90">
        <f t="shared" ref="X5:AD5" si="2">SUMIFS($B$5:$U$5,$B$3:$U$3,X1)</f>
        <v>20</v>
      </c>
      <c r="Y5" s="90">
        <f t="shared" si="2"/>
        <v>20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88" t="s">
        <v>27</v>
      </c>
      <c r="B6" s="89"/>
      <c r="C6" s="89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89"/>
      <c r="N6" s="89"/>
      <c r="O6" s="89" t="s">
        <v>57</v>
      </c>
      <c r="P6" s="89"/>
      <c r="Q6" s="89" t="s">
        <v>75</v>
      </c>
      <c r="R6" s="89"/>
      <c r="S6" s="89"/>
      <c r="T6" s="89"/>
      <c r="U6" s="89" t="s">
        <v>76</v>
      </c>
      <c r="V6" s="90">
        <f>IF(OR(SUM(B6:U6)&gt;80,AND(COUNTIF(B6:U6,"X")&gt;2,SUM(B6:U6)-10=70)),"ERR",IF(AND(COUNTIF(B6:U6,"X")=0,SUM(B6:U6)=80),90,IF(COUNTIF(B6:U6,"X")&gt;2,SUM(B6:U6)-10,SUM(B6:U6))))</f>
        <v>0</v>
      </c>
      <c r="W6" s="90">
        <f>IF(COUNTIF(B6:U6,"X")&gt;3,"ERR",COUNTIF(B6:U6,"X"))</f>
        <v>2</v>
      </c>
      <c r="X6" s="90">
        <f t="shared" ref="X6:AD6" si="3">SUMIFS($B$6:$U$6,$B$3:$U$3,X1)</f>
        <v>0</v>
      </c>
      <c r="Y6" s="90">
        <f t="shared" si="3"/>
        <v>0</v>
      </c>
      <c r="Z6" s="90">
        <f t="shared" si="3"/>
        <v>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88" t="s">
        <v>77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0</v>
      </c>
      <c r="W7" s="93">
        <f>IF(COUNTIF(B7:U7,"X")&gt;3,"ERR",COUNTIF(B7:U7,"X"))</f>
        <v>0</v>
      </c>
      <c r="X7" s="90">
        <f t="shared" ref="X7:AD7" si="4">SUMIFS($B$7:$U$7,$B$3:$U$3,X1)</f>
        <v>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100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>-10</v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100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>-10</v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100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>10</v>
      </c>
      <c r="V9" s="150">
        <f>INDEX(B10:U10,1,COUNTA(B10:U10))</f>
        <v>50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20</v>
      </c>
      <c r="C10" s="89">
        <f t="shared" ref="C10:U10" si="6">B10+SUM(C4:C9)</f>
        <v>40</v>
      </c>
      <c r="D10" s="89">
        <f t="shared" si="6"/>
        <v>40</v>
      </c>
      <c r="E10" s="89">
        <f t="shared" si="6"/>
        <v>40</v>
      </c>
      <c r="F10" s="89">
        <f t="shared" si="6"/>
        <v>30</v>
      </c>
      <c r="G10" s="89">
        <f t="shared" si="6"/>
        <v>30</v>
      </c>
      <c r="H10" s="89">
        <f t="shared" si="6"/>
        <v>30</v>
      </c>
      <c r="I10" s="89">
        <f t="shared" si="6"/>
        <v>30</v>
      </c>
      <c r="J10" s="89">
        <f t="shared" si="6"/>
        <v>30</v>
      </c>
      <c r="K10" s="89">
        <f t="shared" si="6"/>
        <v>30</v>
      </c>
      <c r="L10" s="89">
        <f t="shared" si="6"/>
        <v>30</v>
      </c>
      <c r="M10" s="89">
        <f t="shared" si="6"/>
        <v>30</v>
      </c>
      <c r="N10" s="89">
        <f t="shared" si="6"/>
        <v>50</v>
      </c>
      <c r="O10" s="89">
        <f t="shared" si="6"/>
        <v>40</v>
      </c>
      <c r="P10" s="89">
        <f t="shared" si="6"/>
        <v>40</v>
      </c>
      <c r="Q10" s="89">
        <f t="shared" si="6"/>
        <v>40</v>
      </c>
      <c r="R10" s="89">
        <f t="shared" si="6"/>
        <v>40</v>
      </c>
      <c r="S10" s="89">
        <f t="shared" si="6"/>
        <v>40</v>
      </c>
      <c r="T10" s="89">
        <f t="shared" si="6"/>
        <v>40</v>
      </c>
      <c r="U10" s="89">
        <f t="shared" si="6"/>
        <v>50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35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28</v>
      </c>
      <c r="B13" s="89"/>
      <c r="C13" s="89"/>
      <c r="D13" s="89"/>
      <c r="E13" s="89"/>
      <c r="F13" s="89"/>
      <c r="G13" s="89"/>
      <c r="H13" s="89"/>
      <c r="I13" s="89"/>
      <c r="J13" s="89"/>
      <c r="K13" s="89">
        <v>20</v>
      </c>
      <c r="L13" s="89">
        <v>20</v>
      </c>
      <c r="M13" s="89"/>
      <c r="N13" s="89"/>
      <c r="O13" s="89"/>
      <c r="P13" s="89">
        <v>20</v>
      </c>
      <c r="Q13" s="89"/>
      <c r="R13" s="89"/>
      <c r="S13" s="89"/>
      <c r="T13" s="89">
        <v>20</v>
      </c>
      <c r="U13" s="89"/>
      <c r="V13" s="90">
        <f>IF(OR(SUM(B13:U13)&gt;80,AND(COUNTIF(B13:U13,"X")&gt;2,SUM(B13:U13)-10=70)),"ERR",IF(AND(COUNTIF(B13:U13,"X")=0,SUM(B13:U13)=80),90,IF(COUNTIF(B13:U13,"X")&gt;2,SUM(B13:U13)-10,SUM(B13:U13))))</f>
        <v>90</v>
      </c>
      <c r="W13" s="90">
        <f>IF(COUNTIF(B13:U13,"X")&gt;3,"ERR",COUNTIF(B13:U13,"X"))</f>
        <v>0</v>
      </c>
      <c r="X13" s="90">
        <f t="shared" ref="X13:AD13" si="7">SUMIFS($B$13:$U$13,$B$3:$U$3,X1)</f>
        <v>60</v>
      </c>
      <c r="Y13" s="90">
        <f t="shared" si="7"/>
        <v>20</v>
      </c>
      <c r="Z13" s="90">
        <f t="shared" si="7"/>
        <v>0</v>
      </c>
      <c r="AA13" s="90">
        <f t="shared" si="7"/>
        <v>0</v>
      </c>
      <c r="AB13" s="90">
        <f t="shared" si="7"/>
        <v>0</v>
      </c>
      <c r="AC13" s="90">
        <f t="shared" si="7"/>
        <v>0</v>
      </c>
      <c r="AD13" s="90">
        <f t="shared" si="7"/>
        <v>0</v>
      </c>
      <c r="AE13" s="91"/>
    </row>
    <row r="14" spans="1:31" ht="18" customHeight="1">
      <c r="A14" s="88" t="s">
        <v>31</v>
      </c>
      <c r="B14" s="92"/>
      <c r="C14" s="92"/>
      <c r="D14" s="92" t="s">
        <v>75</v>
      </c>
      <c r="E14" s="92" t="s">
        <v>75</v>
      </c>
      <c r="F14" s="92" t="s">
        <v>75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0</v>
      </c>
      <c r="W14" s="93">
        <f>IF(COUNTIF(B14:U14,"X")&gt;3,"ERR",COUNTIF(B14:U14,"X"))</f>
        <v>0</v>
      </c>
      <c r="X14" s="90">
        <f t="shared" ref="X14:AD14" si="8">SUMIFS($B$14:$U$14,$B$3:$U$3,X1)</f>
        <v>0</v>
      </c>
      <c r="Y14" s="90">
        <f t="shared" si="8"/>
        <v>0</v>
      </c>
      <c r="Z14" s="90">
        <f t="shared" si="8"/>
        <v>0</v>
      </c>
      <c r="AA14" s="90">
        <f t="shared" si="8"/>
        <v>0</v>
      </c>
      <c r="AB14" s="90">
        <f t="shared" si="8"/>
        <v>0</v>
      </c>
      <c r="AC14" s="90">
        <f t="shared" si="8"/>
        <v>0</v>
      </c>
      <c r="AD14" s="90">
        <f t="shared" si="8"/>
        <v>0</v>
      </c>
      <c r="AE14" s="94"/>
    </row>
    <row r="15" spans="1:31" ht="18" customHeight="1">
      <c r="A15" s="88" t="s">
        <v>29</v>
      </c>
      <c r="B15" s="89"/>
      <c r="C15" s="89"/>
      <c r="D15" s="89"/>
      <c r="E15" s="89"/>
      <c r="F15" s="89"/>
      <c r="G15" s="89"/>
      <c r="H15" s="89"/>
      <c r="I15" s="89">
        <v>20</v>
      </c>
      <c r="J15" s="89"/>
      <c r="K15" s="89"/>
      <c r="L15" s="89"/>
      <c r="M15" s="89"/>
      <c r="N15" s="89"/>
      <c r="O15" s="89" t="s">
        <v>75</v>
      </c>
      <c r="P15" s="89"/>
      <c r="Q15" s="89" t="s">
        <v>57</v>
      </c>
      <c r="R15" s="89"/>
      <c r="S15" s="89">
        <v>20</v>
      </c>
      <c r="T15" s="89"/>
      <c r="U15" s="89" t="s">
        <v>57</v>
      </c>
      <c r="V15" s="90">
        <f>IF(OR(SUM(B15:U15)&gt;80,AND(COUNTIF(B15:U15,"X")&gt;2,SUM(B15:U15)-10=70)),"ERR",IF(AND(COUNTIF(B15:U15,"X")=0,SUM(B15:U15)=80),90,IF(COUNTIF(B15:U15,"X")&gt;2,SUM(B15:U15)-10,SUM(B15:U15))))</f>
        <v>40</v>
      </c>
      <c r="W15" s="90">
        <f>IF(COUNTIF(B15:U15,"X")&gt;3,"ERR",COUNTIF(B15:U15,"X"))</f>
        <v>2</v>
      </c>
      <c r="X15" s="90">
        <f t="shared" ref="X15:AD15" si="9">SUMIFS($B$15:$U$15,$B$3:$U$3,X1)</f>
        <v>20</v>
      </c>
      <c r="Y15" s="90">
        <f t="shared" si="9"/>
        <v>20</v>
      </c>
      <c r="Z15" s="90">
        <f t="shared" si="9"/>
        <v>0</v>
      </c>
      <c r="AA15" s="90">
        <f t="shared" si="9"/>
        <v>0</v>
      </c>
      <c r="AB15" s="90">
        <f t="shared" si="9"/>
        <v>0</v>
      </c>
      <c r="AC15" s="90">
        <f t="shared" si="9"/>
        <v>0</v>
      </c>
      <c r="AD15" s="90">
        <f t="shared" si="9"/>
        <v>0</v>
      </c>
      <c r="AE15" s="91"/>
    </row>
    <row r="16" spans="1:31" ht="18" customHeight="1">
      <c r="A16" s="88" t="s">
        <v>30</v>
      </c>
      <c r="B16" s="92"/>
      <c r="C16" s="92"/>
      <c r="D16" s="92"/>
      <c r="E16" s="92"/>
      <c r="F16" s="92"/>
      <c r="G16" s="92">
        <v>20</v>
      </c>
      <c r="H16" s="92">
        <v>20</v>
      </c>
      <c r="I16" s="92"/>
      <c r="J16" s="92"/>
      <c r="K16" s="92"/>
      <c r="L16" s="92"/>
      <c r="M16" s="92">
        <v>20</v>
      </c>
      <c r="N16" s="92"/>
      <c r="O16" s="92"/>
      <c r="P16" s="92"/>
      <c r="Q16" s="92"/>
      <c r="R16" s="92">
        <v>20</v>
      </c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90</v>
      </c>
      <c r="W16" s="93">
        <f>IF(COUNTIF(B16:U16,"X")&gt;3,"ERR",COUNTIF(B16:U16,"X"))</f>
        <v>0</v>
      </c>
      <c r="X16" s="90">
        <f t="shared" ref="X16:AD16" si="10">SUMIFS($B$16:$U$16,$B$3:$U$3,X1)</f>
        <v>20</v>
      </c>
      <c r="Y16" s="90">
        <f t="shared" si="10"/>
        <v>0</v>
      </c>
      <c r="Z16" s="90">
        <f t="shared" si="10"/>
        <v>20</v>
      </c>
      <c r="AA16" s="90">
        <f t="shared" si="10"/>
        <v>20</v>
      </c>
      <c r="AB16" s="90">
        <f t="shared" si="10"/>
        <v>20</v>
      </c>
      <c r="AC16" s="90">
        <f t="shared" si="10"/>
        <v>0</v>
      </c>
      <c r="AD16" s="90">
        <f t="shared" si="10"/>
        <v>0</v>
      </c>
      <c r="AE16" s="94"/>
    </row>
    <row r="17" spans="1:31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100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>10</v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100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>-10</v>
      </c>
      <c r="R18" s="100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>10</v>
      </c>
      <c r="S18" s="86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100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>10</v>
      </c>
      <c r="U18" s="100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>-10</v>
      </c>
      <c r="V18" s="150">
        <f>INDEX(B19:U19,1,COUNTA(B19:U19))</f>
        <v>210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0</v>
      </c>
      <c r="C19" s="89">
        <f t="shared" ref="C19:U19" si="12">B19+SUM(C13:C18)</f>
        <v>0</v>
      </c>
      <c r="D19" s="89">
        <f t="shared" si="12"/>
        <v>0</v>
      </c>
      <c r="E19" s="89">
        <f t="shared" si="12"/>
        <v>0</v>
      </c>
      <c r="F19" s="89">
        <f t="shared" si="12"/>
        <v>0</v>
      </c>
      <c r="G19" s="89">
        <f t="shared" si="12"/>
        <v>20</v>
      </c>
      <c r="H19" s="89">
        <f t="shared" si="12"/>
        <v>40</v>
      </c>
      <c r="I19" s="89">
        <f t="shared" si="12"/>
        <v>60</v>
      </c>
      <c r="J19" s="89">
        <f t="shared" si="12"/>
        <v>60</v>
      </c>
      <c r="K19" s="89">
        <f t="shared" si="12"/>
        <v>90</v>
      </c>
      <c r="L19" s="89">
        <f t="shared" si="12"/>
        <v>110</v>
      </c>
      <c r="M19" s="89">
        <f t="shared" si="12"/>
        <v>130</v>
      </c>
      <c r="N19" s="89">
        <f t="shared" si="12"/>
        <v>130</v>
      </c>
      <c r="O19" s="89">
        <f t="shared" si="12"/>
        <v>130</v>
      </c>
      <c r="P19" s="89">
        <f t="shared" si="12"/>
        <v>150</v>
      </c>
      <c r="Q19" s="89">
        <f t="shared" si="12"/>
        <v>140</v>
      </c>
      <c r="R19" s="89">
        <f t="shared" si="12"/>
        <v>170</v>
      </c>
      <c r="S19" s="89">
        <f t="shared" si="12"/>
        <v>190</v>
      </c>
      <c r="T19" s="89">
        <f t="shared" si="12"/>
        <v>220</v>
      </c>
      <c r="U19" s="89">
        <f t="shared" si="12"/>
        <v>210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Q2:S2"/>
    <mergeCell ref="T2:U2"/>
    <mergeCell ref="C1:E1"/>
    <mergeCell ref="V2:W2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10" customWidth="1"/>
    <col min="2" max="3" width="4" style="110" customWidth="1"/>
    <col min="4" max="4" width="3.28515625" style="110" customWidth="1"/>
    <col min="5" max="21" width="4" style="110" customWidth="1"/>
    <col min="22" max="22" width="5.42578125" style="110" customWidth="1"/>
    <col min="23" max="23" width="5.7109375" style="110" customWidth="1"/>
    <col min="24" max="31" width="8.85546875" style="110" hidden="1" customWidth="1"/>
    <col min="32" max="256" width="8.85546875" style="110" customWidth="1"/>
  </cols>
  <sheetData>
    <row r="1" spans="1:31" ht="21.95" customHeight="1">
      <c r="A1" s="71" t="s">
        <v>65</v>
      </c>
      <c r="B1" s="72">
        <f>11-COUNTIF(B3:U3,"G")</f>
        <v>0</v>
      </c>
      <c r="C1" s="144" t="s">
        <v>66</v>
      </c>
      <c r="D1" s="145"/>
      <c r="E1" s="145"/>
      <c r="F1" s="73">
        <f>4-COUNTIF(B3:U3,"A")</f>
        <v>0</v>
      </c>
      <c r="G1" s="148" t="s">
        <v>67</v>
      </c>
      <c r="H1" s="145"/>
      <c r="I1" s="74">
        <f>1-COUNTIF(B3:U3,"Q")</f>
        <v>0</v>
      </c>
      <c r="J1" s="148" t="s">
        <v>68</v>
      </c>
      <c r="K1" s="145"/>
      <c r="L1" s="74">
        <f>1-COUNTIF(B3:U3,"V")</f>
        <v>0</v>
      </c>
      <c r="M1" s="148" t="s">
        <v>69</v>
      </c>
      <c r="N1" s="145"/>
      <c r="O1" s="145"/>
      <c r="P1" s="74">
        <f>1-COUNTIF(B3:U3,"R")</f>
        <v>0</v>
      </c>
      <c r="Q1" s="154" t="s">
        <v>70</v>
      </c>
      <c r="R1" s="145"/>
      <c r="S1" s="145"/>
      <c r="T1" s="75">
        <f>1-COUNTIF(B3:U3,"BC/S")</f>
        <v>0</v>
      </c>
      <c r="U1" s="154" t="s">
        <v>71</v>
      </c>
      <c r="V1" s="145"/>
      <c r="W1" s="75">
        <f>1-COUNTIF(B3:U3,"X")</f>
        <v>0</v>
      </c>
      <c r="X1" s="76" t="s">
        <v>51</v>
      </c>
      <c r="Y1" s="77" t="s">
        <v>72</v>
      </c>
      <c r="Z1" s="77" t="s">
        <v>53</v>
      </c>
      <c r="AA1" s="77" t="s">
        <v>54</v>
      </c>
      <c r="AB1" s="77" t="s">
        <v>55</v>
      </c>
      <c r="AC1" s="77" t="s">
        <v>56</v>
      </c>
      <c r="AD1" s="77" t="s">
        <v>57</v>
      </c>
      <c r="AE1" s="78"/>
    </row>
    <row r="2" spans="1:31" ht="20.100000000000001" customHeight="1">
      <c r="A2" s="79" t="s">
        <v>73</v>
      </c>
      <c r="B2" s="80" t="str">
        <f>IF(SUM(B3:U3)=0,"Done",IF(AE3="A",B1/SUM(I1,L1,P1,T1,W1,B1),IF(OR(AE3="Q",AE3="V",AE3="R"),B1/SUM(F1,B1,T1,W1),B1/SUM(B1,F1,I1,L1,P1,T1,W1))))</f>
        <v>Done</v>
      </c>
      <c r="C2" s="149" t="str">
        <f>IF(SUM(B3:U3)=0,"Done",IF(AE3="A",0,IF(OR(AE3="Q",AE3="V",AE3="R"),F1/SUM(F1,B1,T1,W1),F1/SUM(B1,F1,I1,L1,P1,T1,W1))))</f>
        <v>Done</v>
      </c>
      <c r="D2" s="143"/>
      <c r="E2" s="143"/>
      <c r="F2" s="147"/>
      <c r="G2" s="153" t="str">
        <f>IF(SUM(B3:U3)=0,"Done",IF(AE3="A",SUM(I1,L1,P1)/SUM(I1,L1,P1,T1,W1,B1),IF(OR(AE3="Q",AE3="V",AE3="R"),0,SUM(I1,L1,P1)/SUM(B1,F1,I1,L1,P1,T1,W1))))</f>
        <v>Done</v>
      </c>
      <c r="H2" s="143"/>
      <c r="I2" s="143"/>
      <c r="J2" s="143"/>
      <c r="K2" s="143"/>
      <c r="L2" s="143"/>
      <c r="M2" s="143"/>
      <c r="N2" s="143"/>
      <c r="O2" s="143"/>
      <c r="P2" s="147"/>
      <c r="Q2" s="140" t="str">
        <f>IF(SUM(B3:U3)=0,"Done",IF(AE3="A",T1/SUM(I1,L1,P1,T1,W1,B1),IF(OR(AE3="Q",AE3="V",AE3="R"),T1/SUM(F1,B1,T1,W1),T1/SUM(B1,F1,I1,L1,P1,T1,W1))))</f>
        <v>Done</v>
      </c>
      <c r="R2" s="141"/>
      <c r="S2" s="141"/>
      <c r="T2" s="142">
        <f>SUM(Q2,V2)</f>
        <v>0</v>
      </c>
      <c r="U2" s="143"/>
      <c r="V2" s="155" t="str">
        <f>IF(SUM(B3:U3)=0,"Done",IF(AE3="A",W1/SUM(I1,L1,P1,T1,W1,B1),IF(OR(AE3="Q",AE3="V",AE3="R"),W1/SUM(F1,B1,T1,W1),W1/SUM(B1,F1,I1,L1,P1,T1,W1))))</f>
        <v>Done</v>
      </c>
      <c r="W2" s="156"/>
      <c r="X2" s="81">
        <f t="shared" ref="X2:AD2" si="0"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>9</v>
      </c>
      <c r="Y2" s="82">
        <f t="shared" si="0"/>
        <v>3</v>
      </c>
      <c r="Z2" s="82">
        <f t="shared" si="0"/>
        <v>1</v>
      </c>
      <c r="AA2" s="82">
        <f t="shared" si="0"/>
        <v>1</v>
      </c>
      <c r="AB2" s="82">
        <f t="shared" si="0"/>
        <v>0</v>
      </c>
      <c r="AC2" s="82">
        <f t="shared" si="0"/>
        <v>0</v>
      </c>
      <c r="AD2" s="82">
        <f t="shared" si="0"/>
        <v>1</v>
      </c>
      <c r="AE2" s="111"/>
    </row>
    <row r="3" spans="1:31" ht="21" customHeight="1">
      <c r="A3" s="84" t="s">
        <v>36</v>
      </c>
      <c r="B3" s="85" t="s">
        <v>72</v>
      </c>
      <c r="C3" s="85" t="s">
        <v>51</v>
      </c>
      <c r="D3" s="85" t="s">
        <v>51</v>
      </c>
      <c r="E3" s="85" t="s">
        <v>57</v>
      </c>
      <c r="F3" s="85" t="s">
        <v>51</v>
      </c>
      <c r="G3" s="85" t="s">
        <v>54</v>
      </c>
      <c r="H3" s="85" t="s">
        <v>51</v>
      </c>
      <c r="I3" s="85" t="s">
        <v>72</v>
      </c>
      <c r="J3" s="85" t="s">
        <v>56</v>
      </c>
      <c r="K3" s="85" t="s">
        <v>51</v>
      </c>
      <c r="L3" s="85" t="s">
        <v>51</v>
      </c>
      <c r="M3" s="85" t="s">
        <v>55</v>
      </c>
      <c r="N3" s="85" t="s">
        <v>51</v>
      </c>
      <c r="O3" s="85" t="s">
        <v>51</v>
      </c>
      <c r="P3" s="85" t="s">
        <v>72</v>
      </c>
      <c r="Q3" s="85" t="s">
        <v>51</v>
      </c>
      <c r="R3" s="85" t="s">
        <v>53</v>
      </c>
      <c r="S3" s="85" t="s">
        <v>51</v>
      </c>
      <c r="T3" s="85" t="s">
        <v>51</v>
      </c>
      <c r="U3" s="85" t="s">
        <v>72</v>
      </c>
      <c r="V3" s="112" t="s">
        <v>58</v>
      </c>
      <c r="W3" s="112" t="s">
        <v>74</v>
      </c>
      <c r="X3" s="87"/>
      <c r="Y3" s="87"/>
      <c r="Z3" s="87"/>
      <c r="AA3" s="87"/>
      <c r="AB3" s="87"/>
      <c r="AC3" s="87"/>
      <c r="AD3" s="87"/>
      <c r="AE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>A</v>
      </c>
    </row>
    <row r="4" spans="1:31" ht="20.100000000000001" customHeight="1">
      <c r="A4" s="88" t="s">
        <v>18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0</v>
      </c>
      <c r="W4" s="90">
        <f>IF(COUNTIF(B4:U4,"X")&gt;3,"ERR",COUNTIF(B4:U4,"X"))</f>
        <v>0</v>
      </c>
      <c r="X4" s="90">
        <f t="shared" ref="X4:AD4" si="1">SUMIFS($B$4:$U$4,$B$3:$U$3,X1)</f>
        <v>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19</v>
      </c>
      <c r="B5" s="92"/>
      <c r="C5" s="92"/>
      <c r="D5" s="92">
        <v>20</v>
      </c>
      <c r="E5" s="92">
        <v>20</v>
      </c>
      <c r="F5" s="92"/>
      <c r="G5" s="92"/>
      <c r="H5" s="92"/>
      <c r="I5" s="92"/>
      <c r="J5" s="92" t="s">
        <v>57</v>
      </c>
      <c r="K5" s="92">
        <v>20</v>
      </c>
      <c r="L5" s="92"/>
      <c r="M5" s="92"/>
      <c r="N5" s="92"/>
      <c r="O5" s="92"/>
      <c r="P5" s="92" t="s">
        <v>57</v>
      </c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60</v>
      </c>
      <c r="W5" s="93">
        <f>IF(COUNTIF(B5:U5,"X")&gt;3,"ERR",COUNTIF(B5:U5,"X"))</f>
        <v>2</v>
      </c>
      <c r="X5" s="90">
        <f t="shared" ref="X5:AD5" si="2">SUMIFS($B$5:$U$5,$B$3:$U$3,X1)</f>
        <v>40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20</v>
      </c>
      <c r="AE5" s="94"/>
    </row>
    <row r="6" spans="1:31" ht="20.100000000000001" customHeight="1">
      <c r="A6" s="88" t="s">
        <v>20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0</v>
      </c>
      <c r="W6" s="90">
        <f>IF(COUNTIF(B6:U6,"X")&gt;3,"ERR",COUNTIF(B6:U6,"X"))</f>
        <v>0</v>
      </c>
      <c r="X6" s="90">
        <f t="shared" ref="X6:AD6" si="3">SUMIFS($B$6:$U$6,$B$3:$U$3,X1)</f>
        <v>0</v>
      </c>
      <c r="Y6" s="90">
        <f t="shared" si="3"/>
        <v>0</v>
      </c>
      <c r="Z6" s="90">
        <f t="shared" si="3"/>
        <v>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88" t="s">
        <v>21</v>
      </c>
      <c r="B7" s="92"/>
      <c r="C7" s="92"/>
      <c r="D7" s="92"/>
      <c r="E7" s="92"/>
      <c r="F7" s="92"/>
      <c r="G7" s="92"/>
      <c r="H7" s="92" t="s">
        <v>75</v>
      </c>
      <c r="I7" s="92"/>
      <c r="J7" s="92"/>
      <c r="K7" s="92"/>
      <c r="L7" s="92"/>
      <c r="M7" s="92" t="s">
        <v>57</v>
      </c>
      <c r="N7" s="92"/>
      <c r="O7" s="92" t="s">
        <v>75</v>
      </c>
      <c r="P7" s="92"/>
      <c r="Q7" s="92"/>
      <c r="R7" s="92">
        <v>20</v>
      </c>
      <c r="S7" s="92"/>
      <c r="T7" s="92">
        <v>20</v>
      </c>
      <c r="U7" s="92"/>
      <c r="V7" s="93">
        <f>IF(OR(SUM(B7:U7)&gt;80,AND(COUNTIF(B7:U7,"X")&gt;2,SUM(B7:U7)-10=70)),"ERR",IF(AND(COUNTIF(B7:U7,"X")=0,SUM(B7:U7)=80),90,IF(COUNTIF(B7:U7,"X")&gt;2,SUM(B7:U7)-10,SUM(B7:U7))))</f>
        <v>40</v>
      </c>
      <c r="W7" s="93">
        <f>IF(COUNTIF(B7:U7,"X")&gt;3,"ERR",COUNTIF(B7:U7,"X"))</f>
        <v>1</v>
      </c>
      <c r="X7" s="90">
        <f t="shared" ref="X7:AD7" si="4">SUMIFS($B$7:$U$7,$B$3:$U$3,X1)</f>
        <v>20</v>
      </c>
      <c r="Y7" s="90">
        <f t="shared" si="4"/>
        <v>0</v>
      </c>
      <c r="Z7" s="90">
        <f t="shared" si="4"/>
        <v>20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100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0</v>
      </c>
      <c r="C10" s="89">
        <f t="shared" ref="C10:U10" si="6">B10+SUM(C4:C9)</f>
        <v>0</v>
      </c>
      <c r="D10" s="89">
        <f t="shared" si="6"/>
        <v>20</v>
      </c>
      <c r="E10" s="89">
        <f t="shared" si="6"/>
        <v>40</v>
      </c>
      <c r="F10" s="89">
        <f t="shared" si="6"/>
        <v>40</v>
      </c>
      <c r="G10" s="89">
        <f t="shared" si="6"/>
        <v>40</v>
      </c>
      <c r="H10" s="89">
        <f t="shared" si="6"/>
        <v>40</v>
      </c>
      <c r="I10" s="89">
        <f t="shared" si="6"/>
        <v>40</v>
      </c>
      <c r="J10" s="89">
        <f t="shared" si="6"/>
        <v>40</v>
      </c>
      <c r="K10" s="89">
        <f t="shared" si="6"/>
        <v>60</v>
      </c>
      <c r="L10" s="89">
        <f t="shared" si="6"/>
        <v>60</v>
      </c>
      <c r="M10" s="89">
        <f t="shared" si="6"/>
        <v>60</v>
      </c>
      <c r="N10" s="89">
        <f t="shared" si="6"/>
        <v>60</v>
      </c>
      <c r="O10" s="89">
        <f t="shared" si="6"/>
        <v>60</v>
      </c>
      <c r="P10" s="89">
        <f t="shared" si="6"/>
        <v>60</v>
      </c>
      <c r="Q10" s="89">
        <f t="shared" si="6"/>
        <v>60</v>
      </c>
      <c r="R10" s="89">
        <f t="shared" si="6"/>
        <v>80</v>
      </c>
      <c r="S10" s="89">
        <f t="shared" si="6"/>
        <v>80</v>
      </c>
      <c r="T10" s="89">
        <f t="shared" si="6"/>
        <v>100</v>
      </c>
      <c r="U10" s="89">
        <f t="shared" si="6"/>
        <v>100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38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22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>
        <v>20</v>
      </c>
      <c r="M13" s="89"/>
      <c r="N13" s="89">
        <v>20</v>
      </c>
      <c r="O13" s="89"/>
      <c r="P13" s="89"/>
      <c r="Q13" s="89"/>
      <c r="R13" s="89"/>
      <c r="S13" s="89">
        <v>20</v>
      </c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60</v>
      </c>
      <c r="W13" s="90">
        <f>IF(COUNTIF(B13:U13,"X")&gt;3,"ERR",COUNTIF(B13:U13,"X"))</f>
        <v>0</v>
      </c>
      <c r="X13" s="90">
        <f t="shared" ref="X13:AD13" si="7">SUMIFS($B$13:$U$13,$B$3:$U$3,X1)</f>
        <v>60</v>
      </c>
      <c r="Y13" s="90">
        <f t="shared" si="7"/>
        <v>0</v>
      </c>
      <c r="Z13" s="90">
        <f t="shared" si="7"/>
        <v>0</v>
      </c>
      <c r="AA13" s="90">
        <f t="shared" si="7"/>
        <v>0</v>
      </c>
      <c r="AB13" s="90">
        <f t="shared" si="7"/>
        <v>0</v>
      </c>
      <c r="AC13" s="90">
        <f t="shared" si="7"/>
        <v>0</v>
      </c>
      <c r="AD13" s="90">
        <f t="shared" si="7"/>
        <v>0</v>
      </c>
      <c r="AE13" s="91"/>
    </row>
    <row r="14" spans="1:31" ht="18" customHeight="1">
      <c r="A14" s="88" t="s">
        <v>23</v>
      </c>
      <c r="B14" s="92">
        <v>20</v>
      </c>
      <c r="C14" s="92">
        <v>20</v>
      </c>
      <c r="D14" s="92"/>
      <c r="E14" s="92"/>
      <c r="F14" s="92">
        <v>20</v>
      </c>
      <c r="G14" s="92">
        <v>20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90</v>
      </c>
      <c r="W14" s="93">
        <f>IF(COUNTIF(B14:U14,"X")&gt;3,"ERR",COUNTIF(B14:U14,"X"))</f>
        <v>0</v>
      </c>
      <c r="X14" s="90">
        <f t="shared" ref="X14:AD14" si="8">SUMIFS($B$14:$U$14,$B$3:$U$3,X1)</f>
        <v>40</v>
      </c>
      <c r="Y14" s="90">
        <f t="shared" si="8"/>
        <v>20</v>
      </c>
      <c r="Z14" s="90">
        <f t="shared" si="8"/>
        <v>0</v>
      </c>
      <c r="AA14" s="90">
        <f t="shared" si="8"/>
        <v>20</v>
      </c>
      <c r="AB14" s="90">
        <f t="shared" si="8"/>
        <v>0</v>
      </c>
      <c r="AC14" s="90">
        <f t="shared" si="8"/>
        <v>0</v>
      </c>
      <c r="AD14" s="90">
        <f t="shared" si="8"/>
        <v>0</v>
      </c>
      <c r="AE14" s="94"/>
    </row>
    <row r="15" spans="1:31" ht="18" customHeight="1">
      <c r="A15" s="113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0</v>
      </c>
      <c r="W15" s="90">
        <f>IF(COUNTIF(B15:U15,"X")&gt;3,"ERR",COUNTIF(B15:U15,"X"))</f>
        <v>0</v>
      </c>
      <c r="X15" s="90">
        <f t="shared" ref="X15:AD15" si="9">SUMIFS($B$15:$U$15,$B$3:$U$3,X1)</f>
        <v>0</v>
      </c>
      <c r="Y15" s="90">
        <f t="shared" si="9"/>
        <v>0</v>
      </c>
      <c r="Z15" s="90">
        <f t="shared" si="9"/>
        <v>0</v>
      </c>
      <c r="AA15" s="90">
        <f t="shared" si="9"/>
        <v>0</v>
      </c>
      <c r="AB15" s="90">
        <f t="shared" si="9"/>
        <v>0</v>
      </c>
      <c r="AC15" s="90">
        <f t="shared" si="9"/>
        <v>0</v>
      </c>
      <c r="AD15" s="90">
        <f t="shared" si="9"/>
        <v>0</v>
      </c>
      <c r="AE15" s="91"/>
    </row>
    <row r="16" spans="1:31" ht="18" customHeight="1">
      <c r="A16" s="88" t="s">
        <v>24</v>
      </c>
      <c r="B16" s="92"/>
      <c r="C16" s="92"/>
      <c r="D16" s="92"/>
      <c r="E16" s="92"/>
      <c r="F16" s="92"/>
      <c r="G16" s="92"/>
      <c r="H16" s="92" t="s">
        <v>57</v>
      </c>
      <c r="I16" s="92">
        <v>20</v>
      </c>
      <c r="J16" s="92"/>
      <c r="K16" s="92"/>
      <c r="L16" s="92"/>
      <c r="M16" s="92" t="s">
        <v>75</v>
      </c>
      <c r="N16" s="92"/>
      <c r="O16" s="92" t="s">
        <v>75</v>
      </c>
      <c r="P16" s="92"/>
      <c r="Q16" s="92">
        <v>20</v>
      </c>
      <c r="R16" s="92"/>
      <c r="S16" s="92"/>
      <c r="T16" s="92"/>
      <c r="U16" s="92">
        <v>20</v>
      </c>
      <c r="V16" s="93">
        <f>IF(OR(SUM(B16:U16)&gt;80,AND(COUNTIF(B16:U16,"X")&gt;2,SUM(B16:U16)-10=70)),"ERR",IF(AND(COUNTIF(B16:U16,"X")=0,SUM(B16:U16)=80),90,IF(COUNTIF(B16:U16,"X")&gt;2,SUM(B16:U16)-10,SUM(B16:U16))))</f>
        <v>60</v>
      </c>
      <c r="W16" s="93">
        <f>IF(COUNTIF(B16:U16,"X")&gt;3,"ERR",COUNTIF(B16:U16,"X"))</f>
        <v>1</v>
      </c>
      <c r="X16" s="90">
        <f t="shared" ref="X16:AD16" si="10">SUMIFS($B$16:$U$16,$B$3:$U$3,X1)</f>
        <v>20</v>
      </c>
      <c r="Y16" s="90">
        <f t="shared" si="10"/>
        <v>40</v>
      </c>
      <c r="Z16" s="90">
        <f t="shared" si="10"/>
        <v>0</v>
      </c>
      <c r="AA16" s="90">
        <f t="shared" si="10"/>
        <v>0</v>
      </c>
      <c r="AB16" s="90">
        <f t="shared" si="10"/>
        <v>0</v>
      </c>
      <c r="AC16" s="90">
        <f t="shared" si="10"/>
        <v>0</v>
      </c>
      <c r="AD16" s="90">
        <f t="shared" si="10"/>
        <v>0</v>
      </c>
      <c r="AE16" s="94"/>
    </row>
    <row r="17" spans="1:31" ht="18" customHeight="1">
      <c r="A17" s="95" t="s">
        <v>78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  <c r="AE17" s="98"/>
    </row>
    <row r="18" spans="1:31" ht="18" customHeight="1">
      <c r="A18" s="99" t="s">
        <v>79</v>
      </c>
      <c r="B18" s="114" t="str">
        <f>IF(COUNTA($B$13:B17)&gt;1,"Err",IF(COUNTIF($B$13:B17,"B")&gt;0,10,""))</f>
        <v/>
      </c>
      <c r="C18" s="114" t="str">
        <f>IF(COUNTA(C13:C17)&gt;1,"Err",IF(COUNTIF(C13:C17,"B")&gt;0,10,""))</f>
        <v/>
      </c>
      <c r="D18" s="114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114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114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92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>10</v>
      </c>
      <c r="H18" s="114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114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114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114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92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>10</v>
      </c>
      <c r="M18" s="114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114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114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114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114" t="str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/>
      </c>
      <c r="R18" s="114" t="str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/>
      </c>
      <c r="S18" s="114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114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114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220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20</v>
      </c>
      <c r="C19" s="89">
        <f t="shared" ref="C19:U19" si="12">B19+SUM(C13:C18)</f>
        <v>40</v>
      </c>
      <c r="D19" s="89">
        <f t="shared" si="12"/>
        <v>40</v>
      </c>
      <c r="E19" s="89">
        <f t="shared" si="12"/>
        <v>40</v>
      </c>
      <c r="F19" s="89">
        <f t="shared" si="12"/>
        <v>60</v>
      </c>
      <c r="G19" s="89">
        <f t="shared" si="12"/>
        <v>90</v>
      </c>
      <c r="H19" s="89">
        <f t="shared" si="12"/>
        <v>90</v>
      </c>
      <c r="I19" s="89">
        <f t="shared" si="12"/>
        <v>110</v>
      </c>
      <c r="J19" s="89">
        <f t="shared" si="12"/>
        <v>110</v>
      </c>
      <c r="K19" s="89">
        <f t="shared" si="12"/>
        <v>110</v>
      </c>
      <c r="L19" s="89">
        <f t="shared" si="12"/>
        <v>140</v>
      </c>
      <c r="M19" s="89">
        <f t="shared" si="12"/>
        <v>140</v>
      </c>
      <c r="N19" s="89">
        <f t="shared" si="12"/>
        <v>160</v>
      </c>
      <c r="O19" s="89">
        <f t="shared" si="12"/>
        <v>160</v>
      </c>
      <c r="P19" s="89">
        <f t="shared" si="12"/>
        <v>160</v>
      </c>
      <c r="Q19" s="89">
        <f t="shared" si="12"/>
        <v>180</v>
      </c>
      <c r="R19" s="89">
        <f t="shared" si="12"/>
        <v>180</v>
      </c>
      <c r="S19" s="89">
        <f t="shared" si="12"/>
        <v>200</v>
      </c>
      <c r="T19" s="89">
        <f t="shared" si="12"/>
        <v>200</v>
      </c>
      <c r="U19" s="89">
        <f t="shared" si="12"/>
        <v>220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15" customWidth="1"/>
    <col min="2" max="3" width="4" style="115" customWidth="1"/>
    <col min="4" max="4" width="3.28515625" style="115" customWidth="1"/>
    <col min="5" max="21" width="4" style="115" customWidth="1"/>
    <col min="22" max="22" width="5.42578125" style="115" customWidth="1"/>
    <col min="23" max="23" width="5.7109375" style="115" customWidth="1"/>
    <col min="24" max="31" width="8.85546875" style="115" hidden="1" customWidth="1"/>
    <col min="32" max="256" width="8.85546875" style="115" customWidth="1"/>
  </cols>
  <sheetData>
    <row r="1" spans="1:31" ht="21.95" customHeight="1">
      <c r="A1" s="71" t="s">
        <v>65</v>
      </c>
      <c r="B1" s="72">
        <f>11-COUNTIF(B3:U3,"G")</f>
        <v>0</v>
      </c>
      <c r="C1" s="144" t="s">
        <v>66</v>
      </c>
      <c r="D1" s="145"/>
      <c r="E1" s="145"/>
      <c r="F1" s="73">
        <f>4-COUNTIF(B3:U3,"A")</f>
        <v>0</v>
      </c>
      <c r="G1" s="148" t="s">
        <v>67</v>
      </c>
      <c r="H1" s="145"/>
      <c r="I1" s="74">
        <f>1-COUNTIF(B3:U3,"Q")</f>
        <v>0</v>
      </c>
      <c r="J1" s="148" t="s">
        <v>68</v>
      </c>
      <c r="K1" s="145"/>
      <c r="L1" s="74">
        <f>1-COUNTIF(B3:U3,"V")</f>
        <v>0</v>
      </c>
      <c r="M1" s="148" t="s">
        <v>69</v>
      </c>
      <c r="N1" s="145"/>
      <c r="O1" s="145"/>
      <c r="P1" s="74">
        <f>1-COUNTIF(B3:U3,"R")</f>
        <v>0</v>
      </c>
      <c r="Q1" s="154" t="s">
        <v>70</v>
      </c>
      <c r="R1" s="145"/>
      <c r="S1" s="145"/>
      <c r="T1" s="75">
        <f>1-COUNTIF(B3:U3,"BC/S")</f>
        <v>0</v>
      </c>
      <c r="U1" s="154" t="s">
        <v>71</v>
      </c>
      <c r="V1" s="145"/>
      <c r="W1" s="75">
        <f>1-COUNTIF(B3:U3,"X")</f>
        <v>0</v>
      </c>
      <c r="X1" s="76" t="s">
        <v>51</v>
      </c>
      <c r="Y1" s="77" t="s">
        <v>72</v>
      </c>
      <c r="Z1" s="77" t="s">
        <v>53</v>
      </c>
      <c r="AA1" s="77" t="s">
        <v>54</v>
      </c>
      <c r="AB1" s="77" t="s">
        <v>55</v>
      </c>
      <c r="AC1" s="77" t="s">
        <v>56</v>
      </c>
      <c r="AD1" s="77" t="s">
        <v>57</v>
      </c>
      <c r="AE1" s="78"/>
    </row>
    <row r="2" spans="1:31" ht="21" customHeight="1">
      <c r="A2" s="79" t="s">
        <v>73</v>
      </c>
      <c r="B2" s="80" t="str">
        <f>IF(SUM(B3:U3)=0,"Done",IF(AE3="A",B1/SUM(I1,L1,P1,T1,W1,B1),IF(OR(AE3="Q",AE3="V",AE3="R"),B1/SUM(F1,B1,T1,W1),B1/SUM(B1,F1,I1,L1,P1,T1,W1))))</f>
        <v>Done</v>
      </c>
      <c r="C2" s="149" t="str">
        <f>IF(SUM(B3:U3)=0,"Done",IF(AE3="A",0,IF(OR(AE3="Q",AE3="V",AE3="R"),F1/SUM(F1,B1,T1,W1),F1/SUM(B1,F1,I1,L1,P1,T1,W1))))</f>
        <v>Done</v>
      </c>
      <c r="D2" s="143"/>
      <c r="E2" s="143"/>
      <c r="F2" s="147"/>
      <c r="G2" s="153" t="str">
        <f>IF(SUM(B3:U3)=0,"Done",IF(AE3="A",SUM(I1,L1,P1)/SUM(I1,L1,P1,T1,W1,B1),IF(OR(AE3="Q",AE3="V",AE3="R"),0,SUM(I1,L1,P1)/SUM(B1,F1,I1,L1,P1,T1,W1))))</f>
        <v>Done</v>
      </c>
      <c r="H2" s="143"/>
      <c r="I2" s="143"/>
      <c r="J2" s="143"/>
      <c r="K2" s="143"/>
      <c r="L2" s="143"/>
      <c r="M2" s="143"/>
      <c r="N2" s="143"/>
      <c r="O2" s="143"/>
      <c r="P2" s="147"/>
      <c r="Q2" s="140" t="str">
        <f>IF(SUM(B3:U3)=0,"Done",IF(AE3="A",T1/SUM(I1,L1,P1,T1,W1,B1),IF(OR(AE3="Q",AE3="V",AE3="R"),T1/SUM(F1,B1,T1,W1),T1/SUM(B1,F1,I1,L1,P1,T1,W1))))</f>
        <v>Done</v>
      </c>
      <c r="R2" s="141"/>
      <c r="S2" s="141"/>
      <c r="T2" s="142">
        <f>SUM(Q2,V2)</f>
        <v>0</v>
      </c>
      <c r="U2" s="143"/>
      <c r="V2" s="146" t="str">
        <f>IF(SUM(B3:U3)=0,"Done",IF(AE3="A",W1/SUM(I1,L1,P1,T1,W1,B1),IF(OR(AE3="Q",AE3="V",AE3="R"),W1/SUM(F1,B1,T1,W1),W1/SUM(B1,F1,I1,L1,P1,T1,W1))))</f>
        <v>Done</v>
      </c>
      <c r="W2" s="147"/>
      <c r="X2" s="81">
        <f t="shared" ref="X2:AD2" si="0"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>9</v>
      </c>
      <c r="Y2" s="82">
        <f t="shared" si="0"/>
        <v>3</v>
      </c>
      <c r="Z2" s="82">
        <f t="shared" si="0"/>
        <v>1</v>
      </c>
      <c r="AA2" s="82">
        <f t="shared" si="0"/>
        <v>1</v>
      </c>
      <c r="AB2" s="82">
        <f t="shared" si="0"/>
        <v>0</v>
      </c>
      <c r="AC2" s="82">
        <f t="shared" si="0"/>
        <v>1</v>
      </c>
      <c r="AD2" s="82">
        <f t="shared" si="0"/>
        <v>1</v>
      </c>
      <c r="AE2" s="83"/>
    </row>
    <row r="3" spans="1:31" ht="21" customHeight="1">
      <c r="A3" s="84" t="s">
        <v>37</v>
      </c>
      <c r="B3" s="85" t="s">
        <v>51</v>
      </c>
      <c r="C3" s="85" t="s">
        <v>51</v>
      </c>
      <c r="D3" s="85" t="s">
        <v>72</v>
      </c>
      <c r="E3" s="85" t="s">
        <v>51</v>
      </c>
      <c r="F3" s="85" t="s">
        <v>51</v>
      </c>
      <c r="G3" s="85" t="s">
        <v>72</v>
      </c>
      <c r="H3" s="85" t="s">
        <v>55</v>
      </c>
      <c r="I3" s="85" t="s">
        <v>51</v>
      </c>
      <c r="J3" s="85" t="s">
        <v>56</v>
      </c>
      <c r="K3" s="85" t="s">
        <v>53</v>
      </c>
      <c r="L3" s="85" t="s">
        <v>51</v>
      </c>
      <c r="M3" s="85" t="s">
        <v>51</v>
      </c>
      <c r="N3" s="85" t="s">
        <v>54</v>
      </c>
      <c r="O3" s="85" t="s">
        <v>51</v>
      </c>
      <c r="P3" s="85" t="s">
        <v>51</v>
      </c>
      <c r="Q3" s="85" t="s">
        <v>72</v>
      </c>
      <c r="R3" s="85" t="s">
        <v>51</v>
      </c>
      <c r="S3" s="85" t="s">
        <v>72</v>
      </c>
      <c r="T3" s="85" t="s">
        <v>51</v>
      </c>
      <c r="U3" s="85" t="s">
        <v>57</v>
      </c>
      <c r="V3" s="86" t="s">
        <v>58</v>
      </c>
      <c r="W3" s="86" t="s">
        <v>74</v>
      </c>
      <c r="X3" s="87"/>
      <c r="Y3" s="87"/>
      <c r="Z3" s="87"/>
      <c r="AA3" s="87"/>
      <c r="AB3" s="87"/>
      <c r="AC3" s="87"/>
      <c r="AD3" s="87"/>
      <c r="AE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>X</v>
      </c>
    </row>
    <row r="4" spans="1:31" ht="20.100000000000001" customHeight="1">
      <c r="A4" s="88" t="s">
        <v>25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>
        <v>20</v>
      </c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20</v>
      </c>
      <c r="W4" s="90">
        <f>IF(COUNTIF(B4:U4,"X")&gt;3,"ERR",COUNTIF(B4:U4,"X"))</f>
        <v>0</v>
      </c>
      <c r="X4" s="90">
        <f t="shared" ref="X4:AD4" si="1">SUMIFS($B$4:$U$4,$B$3:$U$3,X1)</f>
        <v>20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26</v>
      </c>
      <c r="B5" s="92">
        <v>20</v>
      </c>
      <c r="C5" s="92"/>
      <c r="D5" s="92"/>
      <c r="E5" s="92">
        <v>20</v>
      </c>
      <c r="F5" s="92">
        <v>20</v>
      </c>
      <c r="G5" s="92"/>
      <c r="H5" s="92" t="s">
        <v>57</v>
      </c>
      <c r="I5" s="92"/>
      <c r="J5" s="92">
        <v>20</v>
      </c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80</v>
      </c>
      <c r="W5" s="93">
        <f>IF(COUNTIF(B5:U5,"X")&gt;3,"ERR",COUNTIF(B5:U5,"X"))</f>
        <v>1</v>
      </c>
      <c r="X5" s="90">
        <f t="shared" ref="X5:AD5" si="2">SUMIFS($B$5:$U$5,$B$3:$U$3,X1)</f>
        <v>60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20</v>
      </c>
      <c r="AD5" s="90">
        <f t="shared" si="2"/>
        <v>0</v>
      </c>
      <c r="AE5" s="94"/>
    </row>
    <row r="6" spans="1:31" ht="20.100000000000001" customHeight="1">
      <c r="A6" s="88" t="s">
        <v>27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 t="s">
        <v>57</v>
      </c>
      <c r="M6" s="89">
        <v>20</v>
      </c>
      <c r="N6" s="89"/>
      <c r="O6" s="89"/>
      <c r="P6" s="89" t="s">
        <v>57</v>
      </c>
      <c r="Q6" s="89"/>
      <c r="R6" s="89"/>
      <c r="S6" s="89">
        <v>20</v>
      </c>
      <c r="T6" s="89"/>
      <c r="U6" s="89">
        <v>20</v>
      </c>
      <c r="V6" s="90">
        <f>IF(OR(SUM(B6:U6)&gt;80,AND(COUNTIF(B6:U6,"X")&gt;2,SUM(B6:U6)-10=70)),"ERR",IF(AND(COUNTIF(B6:U6,"X")=0,SUM(B6:U6)=80),90,IF(COUNTIF(B6:U6,"X")&gt;2,SUM(B6:U6)-10,SUM(B6:U6))))</f>
        <v>60</v>
      </c>
      <c r="W6" s="90">
        <f>IF(COUNTIF(B6:U6,"X")&gt;3,"ERR",COUNTIF(B6:U6,"X"))</f>
        <v>2</v>
      </c>
      <c r="X6" s="90">
        <f t="shared" ref="X6:AD6" si="3">SUMIFS($B$6:$U$6,$B$3:$U$3,X1)</f>
        <v>20</v>
      </c>
      <c r="Y6" s="90">
        <f t="shared" si="3"/>
        <v>20</v>
      </c>
      <c r="Z6" s="90">
        <f t="shared" si="3"/>
        <v>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20</v>
      </c>
      <c r="AE6" s="91"/>
    </row>
    <row r="7" spans="1:31" ht="20.100000000000001" customHeight="1">
      <c r="A7" s="88" t="s">
        <v>77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0</v>
      </c>
      <c r="W7" s="93">
        <f>IF(COUNTIF(B7:U7,"X")&gt;3,"ERR",COUNTIF(B7:U7,"X"))</f>
        <v>0</v>
      </c>
      <c r="X7" s="90">
        <f t="shared" ref="X7:AD7" si="4">SUMIFS($B$7:$U$7,$B$3:$U$3,X1)</f>
        <v>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100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>10</v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170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20</v>
      </c>
      <c r="C10" s="89">
        <f t="shared" ref="C10:U10" si="6">B10+SUM(C4:C9)</f>
        <v>20</v>
      </c>
      <c r="D10" s="89">
        <f t="shared" si="6"/>
        <v>20</v>
      </c>
      <c r="E10" s="89">
        <f t="shared" si="6"/>
        <v>40</v>
      </c>
      <c r="F10" s="89">
        <f t="shared" si="6"/>
        <v>60</v>
      </c>
      <c r="G10" s="89">
        <f t="shared" si="6"/>
        <v>60</v>
      </c>
      <c r="H10" s="89">
        <f t="shared" si="6"/>
        <v>60</v>
      </c>
      <c r="I10" s="89">
        <f t="shared" si="6"/>
        <v>60</v>
      </c>
      <c r="J10" s="89">
        <f t="shared" si="6"/>
        <v>80</v>
      </c>
      <c r="K10" s="89">
        <f t="shared" si="6"/>
        <v>80</v>
      </c>
      <c r="L10" s="89">
        <f t="shared" si="6"/>
        <v>80</v>
      </c>
      <c r="M10" s="89">
        <f t="shared" si="6"/>
        <v>100</v>
      </c>
      <c r="N10" s="89">
        <f t="shared" si="6"/>
        <v>100</v>
      </c>
      <c r="O10" s="89">
        <f t="shared" si="6"/>
        <v>130</v>
      </c>
      <c r="P10" s="89">
        <f t="shared" si="6"/>
        <v>130</v>
      </c>
      <c r="Q10" s="89">
        <f t="shared" si="6"/>
        <v>130</v>
      </c>
      <c r="R10" s="89">
        <f t="shared" si="6"/>
        <v>130</v>
      </c>
      <c r="S10" s="89">
        <f t="shared" si="6"/>
        <v>150</v>
      </c>
      <c r="T10" s="89">
        <f t="shared" si="6"/>
        <v>150</v>
      </c>
      <c r="U10" s="89">
        <f t="shared" si="6"/>
        <v>170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36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21</v>
      </c>
      <c r="B13" s="89"/>
      <c r="C13" s="89"/>
      <c r="D13" s="89">
        <v>20</v>
      </c>
      <c r="E13" s="89"/>
      <c r="F13" s="89"/>
      <c r="G13" s="89"/>
      <c r="H13" s="89"/>
      <c r="I13" s="89"/>
      <c r="J13" s="89"/>
      <c r="K13" s="89"/>
      <c r="L13" s="89"/>
      <c r="M13" s="89"/>
      <c r="N13" s="89">
        <v>20</v>
      </c>
      <c r="O13" s="89"/>
      <c r="P13" s="89"/>
      <c r="Q13" s="89"/>
      <c r="R13" s="89"/>
      <c r="S13" s="89"/>
      <c r="T13" s="89">
        <v>20</v>
      </c>
      <c r="U13" s="89"/>
      <c r="V13" s="90">
        <f>IF(OR(SUM(B13:U13)&gt;80,AND(COUNTIF(B13:U13,"X")&gt;2,SUM(B13:U13)-10=70)),"ERR",IF(AND(COUNTIF(B13:U13,"X")=0,SUM(B13:U13)=80),90,IF(COUNTIF(B13:U13,"X")&gt;2,SUM(B13:U13)-10,SUM(B13:U13))))</f>
        <v>60</v>
      </c>
      <c r="W13" s="90">
        <f>IF(COUNTIF(B13:U13,"X")&gt;3,"ERR",COUNTIF(B13:U13,"X"))</f>
        <v>0</v>
      </c>
      <c r="X13" s="90">
        <f t="shared" ref="X13:AD13" si="7">SUMIFS($B$13:$U$13,$B$3:$U$3,X1)</f>
        <v>20</v>
      </c>
      <c r="Y13" s="90">
        <f t="shared" si="7"/>
        <v>20</v>
      </c>
      <c r="Z13" s="90">
        <f t="shared" si="7"/>
        <v>0</v>
      </c>
      <c r="AA13" s="90">
        <f t="shared" si="7"/>
        <v>20</v>
      </c>
      <c r="AB13" s="90">
        <f t="shared" si="7"/>
        <v>0</v>
      </c>
      <c r="AC13" s="90">
        <f t="shared" si="7"/>
        <v>0</v>
      </c>
      <c r="AD13" s="90">
        <f t="shared" si="7"/>
        <v>0</v>
      </c>
      <c r="AE13" s="91"/>
    </row>
    <row r="14" spans="1:31" ht="18" customHeight="1">
      <c r="A14" s="88" t="s">
        <v>20</v>
      </c>
      <c r="B14" s="92"/>
      <c r="C14" s="92"/>
      <c r="D14" s="92"/>
      <c r="E14" s="92"/>
      <c r="F14" s="92"/>
      <c r="G14" s="92"/>
      <c r="H14" s="92" t="s">
        <v>75</v>
      </c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0</v>
      </c>
      <c r="W14" s="93">
        <f>IF(COUNTIF(B14:U14,"X")&gt;3,"ERR",COUNTIF(B14:U14,"X"))</f>
        <v>0</v>
      </c>
      <c r="X14" s="90">
        <f t="shared" ref="X14:AD14" si="8">SUMIFS($B$14:$U$14,$B$3:$U$3,X1)</f>
        <v>0</v>
      </c>
      <c r="Y14" s="90">
        <f t="shared" si="8"/>
        <v>0</v>
      </c>
      <c r="Z14" s="90">
        <f t="shared" si="8"/>
        <v>0</v>
      </c>
      <c r="AA14" s="90">
        <f t="shared" si="8"/>
        <v>0</v>
      </c>
      <c r="AB14" s="90">
        <f t="shared" si="8"/>
        <v>0</v>
      </c>
      <c r="AC14" s="90">
        <f t="shared" si="8"/>
        <v>0</v>
      </c>
      <c r="AD14" s="90">
        <f t="shared" si="8"/>
        <v>0</v>
      </c>
      <c r="AE14" s="94"/>
    </row>
    <row r="15" spans="1:31" ht="18" customHeight="1">
      <c r="A15" s="88" t="s">
        <v>19</v>
      </c>
      <c r="B15" s="89"/>
      <c r="C15" s="89">
        <v>20</v>
      </c>
      <c r="D15" s="89"/>
      <c r="E15" s="89"/>
      <c r="F15" s="89"/>
      <c r="G15" s="89">
        <v>20</v>
      </c>
      <c r="H15" s="89"/>
      <c r="I15" s="89">
        <v>20</v>
      </c>
      <c r="J15" s="89"/>
      <c r="K15" s="89">
        <v>20</v>
      </c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90</v>
      </c>
      <c r="W15" s="90">
        <f>IF(COUNTIF(B15:U15,"X")&gt;3,"ERR",COUNTIF(B15:U15,"X"))</f>
        <v>0</v>
      </c>
      <c r="X15" s="90">
        <f t="shared" ref="X15:AD15" si="9">SUMIFS($B$15:$U$15,$B$3:$U$3,X1)</f>
        <v>40</v>
      </c>
      <c r="Y15" s="90">
        <f t="shared" si="9"/>
        <v>20</v>
      </c>
      <c r="Z15" s="90">
        <f t="shared" si="9"/>
        <v>20</v>
      </c>
      <c r="AA15" s="90">
        <f t="shared" si="9"/>
        <v>0</v>
      </c>
      <c r="AB15" s="90">
        <f t="shared" si="9"/>
        <v>0</v>
      </c>
      <c r="AC15" s="90">
        <f t="shared" si="9"/>
        <v>0</v>
      </c>
      <c r="AD15" s="90">
        <f t="shared" si="9"/>
        <v>0</v>
      </c>
      <c r="AE15" s="91"/>
    </row>
    <row r="16" spans="1:31" ht="18" customHeight="1">
      <c r="A16" s="88" t="s">
        <v>18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>
        <v>20</v>
      </c>
      <c r="S16" s="92"/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20</v>
      </c>
      <c r="W16" s="93">
        <f>IF(COUNTIF(B16:U16,"X")&gt;3,"ERR",COUNTIF(B16:U16,"X"))</f>
        <v>0</v>
      </c>
      <c r="X16" s="90">
        <f t="shared" ref="X16:AD16" si="10">SUMIFS($B$16:$U$16,$B$3:$U$3,X1)</f>
        <v>20</v>
      </c>
      <c r="Y16" s="90">
        <f t="shared" si="10"/>
        <v>0</v>
      </c>
      <c r="Z16" s="90">
        <f t="shared" si="10"/>
        <v>0</v>
      </c>
      <c r="AA16" s="90">
        <f t="shared" si="10"/>
        <v>0</v>
      </c>
      <c r="AB16" s="90">
        <f t="shared" si="10"/>
        <v>0</v>
      </c>
      <c r="AC16" s="90">
        <f t="shared" si="10"/>
        <v>0</v>
      </c>
      <c r="AD16" s="90">
        <f t="shared" si="10"/>
        <v>0</v>
      </c>
      <c r="AE16" s="94"/>
    </row>
    <row r="17" spans="1:31" ht="18" customHeight="1">
      <c r="A17" s="95" t="s">
        <v>78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  <c r="AE17" s="98"/>
    </row>
    <row r="18" spans="1:31" ht="18" customHeight="1">
      <c r="A18" s="99" t="s">
        <v>79</v>
      </c>
      <c r="B18" s="114" t="str">
        <f>IF(COUNTA($B$13:B17)&gt;1,"Err",IF(COUNTIF($B$13:B17,"B")&gt;0,10,""))</f>
        <v/>
      </c>
      <c r="C18" s="114" t="str">
        <f>IF(COUNTA(C13:C17)&gt;1,"Err",IF(COUNTIF(C13:C17,"B")&gt;0,10,""))</f>
        <v/>
      </c>
      <c r="D18" s="114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114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114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114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114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114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114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92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>10</v>
      </c>
      <c r="L18" s="114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114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114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114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114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114" t="str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/>
      </c>
      <c r="R18" s="92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>10</v>
      </c>
      <c r="S18" s="114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114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114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180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0</v>
      </c>
      <c r="C19" s="89">
        <f t="shared" ref="C19:U19" si="12">B19+SUM(C13:C18)</f>
        <v>20</v>
      </c>
      <c r="D19" s="89">
        <f t="shared" si="12"/>
        <v>40</v>
      </c>
      <c r="E19" s="89">
        <f t="shared" si="12"/>
        <v>40</v>
      </c>
      <c r="F19" s="89">
        <f t="shared" si="12"/>
        <v>40</v>
      </c>
      <c r="G19" s="89">
        <f t="shared" si="12"/>
        <v>60</v>
      </c>
      <c r="H19" s="89">
        <f t="shared" si="12"/>
        <v>60</v>
      </c>
      <c r="I19" s="89">
        <f t="shared" si="12"/>
        <v>80</v>
      </c>
      <c r="J19" s="89">
        <f t="shared" si="12"/>
        <v>80</v>
      </c>
      <c r="K19" s="89">
        <f t="shared" si="12"/>
        <v>110</v>
      </c>
      <c r="L19" s="89">
        <f t="shared" si="12"/>
        <v>110</v>
      </c>
      <c r="M19" s="89">
        <f t="shared" si="12"/>
        <v>110</v>
      </c>
      <c r="N19" s="89">
        <f t="shared" si="12"/>
        <v>130</v>
      </c>
      <c r="O19" s="89">
        <f t="shared" si="12"/>
        <v>130</v>
      </c>
      <c r="P19" s="89">
        <f t="shared" si="12"/>
        <v>130</v>
      </c>
      <c r="Q19" s="89">
        <f t="shared" si="12"/>
        <v>130</v>
      </c>
      <c r="R19" s="89">
        <f t="shared" si="12"/>
        <v>160</v>
      </c>
      <c r="S19" s="89">
        <f t="shared" si="12"/>
        <v>160</v>
      </c>
      <c r="T19" s="89">
        <f t="shared" si="12"/>
        <v>180</v>
      </c>
      <c r="U19" s="89">
        <f t="shared" si="12"/>
        <v>180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16" customWidth="1"/>
    <col min="2" max="3" width="4" style="116" customWidth="1"/>
    <col min="4" max="4" width="3.28515625" style="116" customWidth="1"/>
    <col min="5" max="21" width="4" style="116" customWidth="1"/>
    <col min="22" max="22" width="5.42578125" style="116" customWidth="1"/>
    <col min="23" max="23" width="5.7109375" style="116" customWidth="1"/>
    <col min="24" max="31" width="8.85546875" style="116" hidden="1" customWidth="1"/>
    <col min="32" max="256" width="8.85546875" style="116" customWidth="1"/>
  </cols>
  <sheetData>
    <row r="1" spans="1:31" ht="21.95" customHeight="1">
      <c r="A1" s="71" t="s">
        <v>65</v>
      </c>
      <c r="B1" s="72">
        <f>11-COUNTIF(B3:U3,"G")</f>
        <v>0</v>
      </c>
      <c r="C1" s="144" t="s">
        <v>66</v>
      </c>
      <c r="D1" s="145"/>
      <c r="E1" s="145"/>
      <c r="F1" s="73">
        <f>4-COUNTIF(B3:U3,"A")</f>
        <v>0</v>
      </c>
      <c r="G1" s="148" t="s">
        <v>67</v>
      </c>
      <c r="H1" s="145"/>
      <c r="I1" s="74">
        <f>1-COUNTIF(B3:U3,"Q")</f>
        <v>0</v>
      </c>
      <c r="J1" s="148" t="s">
        <v>68</v>
      </c>
      <c r="K1" s="145"/>
      <c r="L1" s="74">
        <f>1-COUNTIF(B3:U3,"V")</f>
        <v>0</v>
      </c>
      <c r="M1" s="148" t="s">
        <v>69</v>
      </c>
      <c r="N1" s="145"/>
      <c r="O1" s="145"/>
      <c r="P1" s="74">
        <f>1-COUNTIF(B3:U3,"R")</f>
        <v>0</v>
      </c>
      <c r="Q1" s="154" t="s">
        <v>70</v>
      </c>
      <c r="R1" s="145"/>
      <c r="S1" s="145"/>
      <c r="T1" s="75">
        <f>1-COUNTIF(B3:U3,"BC/S")</f>
        <v>0</v>
      </c>
      <c r="U1" s="154" t="s">
        <v>71</v>
      </c>
      <c r="V1" s="145"/>
      <c r="W1" s="75">
        <f>1-COUNTIF(B3:U3,"X")</f>
        <v>0</v>
      </c>
      <c r="X1" s="76" t="s">
        <v>51</v>
      </c>
      <c r="Y1" s="78"/>
      <c r="Z1" s="76" t="s">
        <v>72</v>
      </c>
      <c r="AA1" s="77" t="s">
        <v>53</v>
      </c>
      <c r="AB1" s="77" t="s">
        <v>54</v>
      </c>
      <c r="AC1" s="77" t="s">
        <v>55</v>
      </c>
      <c r="AD1" s="77" t="s">
        <v>56</v>
      </c>
      <c r="AE1" s="77" t="s">
        <v>57</v>
      </c>
    </row>
    <row r="2" spans="1:31" ht="21" customHeight="1">
      <c r="A2" s="79" t="s">
        <v>73</v>
      </c>
      <c r="B2" s="80" t="str">
        <f>IF(SUM(B3:U3)=0,"Done",IF(Y3="A",B1/SUM(I1,L1,P1,T1,W1,B1),IF(OR(Y3="Q",Y3="V",Y3="R"),B1/SUM(F1,B1,T1,W1),B1/SUM(B1,F1,I1,L1,P1,T1,W1))))</f>
        <v>Done</v>
      </c>
      <c r="C2" s="149" t="str">
        <f>IF(SUM(B3:U3)=0,"Done",IF(Y3="A",0,IF(OR(Y3="Q",Y3="V",Y3="R"),F1/SUM(F1,B1,T1,W1),F1/SUM(B1,F1,I1,L1,P1,T1,W1))))</f>
        <v>Done</v>
      </c>
      <c r="D2" s="143"/>
      <c r="E2" s="143"/>
      <c r="F2" s="147"/>
      <c r="G2" s="153" t="str">
        <f>IF(SUM(B3:U3)=0,"Done",IF(Y3="A",SUM(I1,L1,P1)/SUM(I1,L1,P1,T1,W1,B1),IF(OR(Y3="Q",Y3="V",Y3="R"),0,SUM(I1,L1,P1)/SUM(B1,F1,I1,L1,P1,T1,W1))))</f>
        <v>Done</v>
      </c>
      <c r="H2" s="143"/>
      <c r="I2" s="143"/>
      <c r="J2" s="143"/>
      <c r="K2" s="143"/>
      <c r="L2" s="143"/>
      <c r="M2" s="143"/>
      <c r="N2" s="143"/>
      <c r="O2" s="143"/>
      <c r="P2" s="147"/>
      <c r="Q2" s="140" t="str">
        <f>IF(SUM(B3:U3)=0,"Done",IF(Y3="A",T1/SUM(I1,L1,P1,T1,W1,B1),IF(OR(Y3="Q",Y3="V",Y3="R"),T1/SUM(F1,B1,T1,W1),T1/SUM(B1,F1,I1,L1,P1,T1,W1))))</f>
        <v>Done</v>
      </c>
      <c r="R2" s="141"/>
      <c r="S2" s="141"/>
      <c r="T2" s="142">
        <f>SUM(Q2,V2)</f>
        <v>0</v>
      </c>
      <c r="U2" s="143"/>
      <c r="V2" s="146" t="str">
        <f>IF(SUM(B3:U3)=0,"Done",IF(Y3="A",W1/SUM(I1,L1,P1,T1,W1,B1),IF(OR(Y3="Q",Y3="V",Y3="R"),W1/SUM(F1,B1,T1,W1),W1/SUM(B1,F1,I1,L1,P1,T1,W1))))</f>
        <v>Done</v>
      </c>
      <c r="W2" s="147"/>
      <c r="X2" s="81">
        <f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>8</v>
      </c>
      <c r="Y2" s="83"/>
      <c r="Z2" s="82">
        <f t="shared" ref="Z2:AE2" si="0">IF(COUNTA($B$4:$U$8)+COUNTA($B$13:$U$17)=0,"",(SUMIFS($B$4:$U$4,$B$3:$U$3,Z1)+SUMIFS($B$5:$U$5,$B$3:$U$3,Z1)+SUMIFS($B$6:$U$6,$B$3:$U$3,Z1)+SUMIFS($B$7:$U$7,$B$3:$U$3,Z1)+SUMIFS($B$8:$U$8,$B$3:$U$3,Z1)+SUMIFS($B$13:$U$13,$B$3:$U$3,Z1)+SUMIFS($B$14:$U$14,$B$3:$U$3,Z1)+SUMIFS($B$15:$U$15,$B$3:$U$3,Z1)+SUMIFS($B$16:$U$16,$B$3:$U$3,Z1)+SUMIFS($B$17:$U$17,$B$3:$U$3,Z1))/20)</f>
        <v>3</v>
      </c>
      <c r="AA2" s="82">
        <f t="shared" si="0"/>
        <v>0</v>
      </c>
      <c r="AB2" s="82">
        <f t="shared" si="0"/>
        <v>1</v>
      </c>
      <c r="AC2" s="82">
        <f t="shared" si="0"/>
        <v>1</v>
      </c>
      <c r="AD2" s="82">
        <f t="shared" si="0"/>
        <v>0</v>
      </c>
      <c r="AE2" s="82">
        <f t="shared" si="0"/>
        <v>1</v>
      </c>
    </row>
    <row r="3" spans="1:31" ht="21" customHeight="1">
      <c r="A3" s="84" t="s">
        <v>35</v>
      </c>
      <c r="B3" s="85" t="s">
        <v>51</v>
      </c>
      <c r="C3" s="85" t="s">
        <v>51</v>
      </c>
      <c r="D3" s="85" t="s">
        <v>72</v>
      </c>
      <c r="E3" s="85" t="s">
        <v>51</v>
      </c>
      <c r="F3" s="85" t="s">
        <v>51</v>
      </c>
      <c r="G3" s="85" t="s">
        <v>72</v>
      </c>
      <c r="H3" s="85" t="s">
        <v>55</v>
      </c>
      <c r="I3" s="85" t="s">
        <v>51</v>
      </c>
      <c r="J3" s="85" t="s">
        <v>56</v>
      </c>
      <c r="K3" s="85" t="s">
        <v>53</v>
      </c>
      <c r="L3" s="85" t="s">
        <v>51</v>
      </c>
      <c r="M3" s="85" t="s">
        <v>51</v>
      </c>
      <c r="N3" s="85" t="s">
        <v>54</v>
      </c>
      <c r="O3" s="85" t="s">
        <v>51</v>
      </c>
      <c r="P3" s="85" t="s">
        <v>51</v>
      </c>
      <c r="Q3" s="85" t="s">
        <v>72</v>
      </c>
      <c r="R3" s="85" t="s">
        <v>51</v>
      </c>
      <c r="S3" s="85" t="s">
        <v>72</v>
      </c>
      <c r="T3" s="85" t="s">
        <v>51</v>
      </c>
      <c r="U3" s="85" t="s">
        <v>57</v>
      </c>
      <c r="V3" s="86" t="s">
        <v>58</v>
      </c>
      <c r="W3" s="86" t="s">
        <v>74</v>
      </c>
      <c r="X3" s="87"/>
      <c r="Y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>X</v>
      </c>
      <c r="Z3" s="87"/>
      <c r="AA3" s="87"/>
      <c r="AB3" s="87"/>
      <c r="AC3" s="87"/>
      <c r="AD3" s="87"/>
      <c r="AE3" s="87"/>
    </row>
    <row r="4" spans="1:31" ht="20.100000000000001" customHeight="1">
      <c r="A4" s="88" t="s">
        <v>28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>
        <v>20</v>
      </c>
      <c r="N4" s="89"/>
      <c r="O4" s="89"/>
      <c r="P4" s="89"/>
      <c r="Q4" s="89"/>
      <c r="R4" s="89"/>
      <c r="S4" s="89">
        <v>20</v>
      </c>
      <c r="T4" s="89" t="s">
        <v>57</v>
      </c>
      <c r="U4" s="89"/>
      <c r="V4" s="90">
        <f>IF(OR(SUM(B4:U4)&gt;80,AND(COUNTIF(B4:U4,"X")&gt;2,SUM(B4:U4)-10=70)),"ERR",IF(AND(COUNTIF(B4:U4,"X")=0,SUM(B4:U4)=80),90,IF(COUNTIF(B4:U4,"X")&gt;2,SUM(B4:U4)-10,SUM(B4:U4))))</f>
        <v>40</v>
      </c>
      <c r="W4" s="90">
        <f>IF(COUNTIF(B4:U4,"X")&gt;3,"ERR",COUNTIF(B4:U4,"X"))</f>
        <v>1</v>
      </c>
      <c r="X4" s="90">
        <f t="shared" ref="X4:AD4" si="1">SUMIFS($B$4:$U$4,$B$3:$U$3,X1)</f>
        <v>20</v>
      </c>
      <c r="Y4" s="90">
        <f t="shared" si="1"/>
        <v>0</v>
      </c>
      <c r="Z4" s="90">
        <f t="shared" si="1"/>
        <v>20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31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0</v>
      </c>
      <c r="W5" s="93">
        <f>IF(COUNTIF(B5:U5,"X")&gt;3,"ERR",COUNTIF(B5:U5,"X"))</f>
        <v>0</v>
      </c>
      <c r="X5" s="90">
        <f t="shared" ref="X5:AD5" si="2">SUMIFS($B$5:$U$5,$B$3:$U$3,X1)</f>
        <v>0</v>
      </c>
      <c r="Y5" s="90">
        <f t="shared" si="2"/>
        <v>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88" t="s">
        <v>29</v>
      </c>
      <c r="B6" s="89"/>
      <c r="C6" s="89"/>
      <c r="D6" s="89"/>
      <c r="E6" s="89"/>
      <c r="F6" s="89"/>
      <c r="G6" s="89">
        <v>20</v>
      </c>
      <c r="H6" s="89"/>
      <c r="I6" s="89"/>
      <c r="J6" s="89" t="s">
        <v>57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20</v>
      </c>
      <c r="W6" s="90">
        <f>IF(COUNTIF(B6:U6,"X")&gt;3,"ERR",COUNTIF(B6:U6,"X"))</f>
        <v>1</v>
      </c>
      <c r="X6" s="90">
        <f t="shared" ref="X6:AD6" si="3">SUMIFS($B$6:$U$6,$B$3:$U$3,X1)</f>
        <v>0</v>
      </c>
      <c r="Y6" s="90">
        <f t="shared" si="3"/>
        <v>0</v>
      </c>
      <c r="Z6" s="90">
        <f t="shared" si="3"/>
        <v>20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88" t="s">
        <v>30</v>
      </c>
      <c r="B7" s="92"/>
      <c r="C7" s="92"/>
      <c r="D7" s="92"/>
      <c r="E7" s="92"/>
      <c r="F7" s="92">
        <v>20</v>
      </c>
      <c r="G7" s="92"/>
      <c r="H7" s="92">
        <v>20</v>
      </c>
      <c r="I7" s="92"/>
      <c r="J7" s="92"/>
      <c r="K7" s="92" t="s">
        <v>57</v>
      </c>
      <c r="L7" s="92"/>
      <c r="M7" s="92"/>
      <c r="N7" s="92">
        <v>20</v>
      </c>
      <c r="O7" s="92" t="s">
        <v>76</v>
      </c>
      <c r="P7" s="92" t="s">
        <v>57</v>
      </c>
      <c r="Q7" s="92" t="s">
        <v>75</v>
      </c>
      <c r="R7" s="92"/>
      <c r="S7" s="92"/>
      <c r="T7" s="92"/>
      <c r="U7" s="92"/>
      <c r="V7" s="93">
        <f>IF(OR(SUM(B7:U7)&gt;80,AND(COUNTIF(B7:U7,"X")&gt;2,SUM(B7:U7)-10=70)),"ERR",IF(AND(COUNTIF(B7:U7,"X")=0,SUM(B7:U7)=80),90,IF(COUNTIF(B7:U7,"X")&gt;2,SUM(B7:U7)-10,SUM(B7:U7))))</f>
        <v>60</v>
      </c>
      <c r="W7" s="93">
        <f>IF(COUNTIF(B7:U7,"X")&gt;3,"ERR",COUNTIF(B7:U7,"X"))</f>
        <v>2</v>
      </c>
      <c r="X7" s="90">
        <f t="shared" ref="X7:AD7" si="4">SUMIFS($B$7:$U$7,$B$3:$U$3,X1)</f>
        <v>20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20</v>
      </c>
      <c r="AC7" s="90">
        <f t="shared" si="4"/>
        <v>20</v>
      </c>
      <c r="AD7" s="90">
        <f t="shared" si="4"/>
        <v>0</v>
      </c>
      <c r="AE7" s="94"/>
    </row>
    <row r="8" spans="1:31" ht="21" customHeight="1">
      <c r="A8" s="95" t="s">
        <v>80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 t="s">
        <v>57</v>
      </c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1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100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>10</v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100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>10</v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100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>-10</v>
      </c>
      <c r="U9" s="100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>-10</v>
      </c>
      <c r="V9" s="150">
        <f>INDEX(B10:U10,1,COUNTA(B10:U10))</f>
        <v>120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0</v>
      </c>
      <c r="C10" s="89">
        <f t="shared" ref="C10:U10" si="6">B10+SUM(C4:C9)</f>
        <v>0</v>
      </c>
      <c r="D10" s="89">
        <f t="shared" si="6"/>
        <v>0</v>
      </c>
      <c r="E10" s="89">
        <f t="shared" si="6"/>
        <v>0</v>
      </c>
      <c r="F10" s="89">
        <f t="shared" si="6"/>
        <v>20</v>
      </c>
      <c r="G10" s="89">
        <f t="shared" si="6"/>
        <v>40</v>
      </c>
      <c r="H10" s="89">
        <f t="shared" si="6"/>
        <v>60</v>
      </c>
      <c r="I10" s="89">
        <f t="shared" si="6"/>
        <v>60</v>
      </c>
      <c r="J10" s="89">
        <f t="shared" si="6"/>
        <v>60</v>
      </c>
      <c r="K10" s="89">
        <f t="shared" si="6"/>
        <v>60</v>
      </c>
      <c r="L10" s="89">
        <f t="shared" si="6"/>
        <v>60</v>
      </c>
      <c r="M10" s="89">
        <f t="shared" si="6"/>
        <v>90</v>
      </c>
      <c r="N10" s="89">
        <f t="shared" si="6"/>
        <v>110</v>
      </c>
      <c r="O10" s="89">
        <f t="shared" si="6"/>
        <v>120</v>
      </c>
      <c r="P10" s="89">
        <f t="shared" si="6"/>
        <v>120</v>
      </c>
      <c r="Q10" s="89">
        <f t="shared" si="6"/>
        <v>120</v>
      </c>
      <c r="R10" s="89">
        <f t="shared" si="6"/>
        <v>120</v>
      </c>
      <c r="S10" s="89">
        <f t="shared" si="6"/>
        <v>140</v>
      </c>
      <c r="T10" s="89">
        <f t="shared" si="6"/>
        <v>130</v>
      </c>
      <c r="U10" s="89">
        <f t="shared" si="6"/>
        <v>120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38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22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>
        <v>20</v>
      </c>
      <c r="S13" s="89"/>
      <c r="T13" s="89" t="s">
        <v>76</v>
      </c>
      <c r="U13" s="89"/>
      <c r="V13" s="90">
        <f>IF(OR(SUM(B13:U13)&gt;80,AND(COUNTIF(B13:U13,"X")&gt;2,SUM(B13:U13)-10=70)),"ERR",IF(AND(COUNTIF(B13:U13,"X")=0,SUM(B13:U13)=80),90,IF(COUNTIF(B13:U13,"X")&gt;2,SUM(B13:U13)-10,SUM(B13:U13))))</f>
        <v>20</v>
      </c>
      <c r="W13" s="90">
        <f>IF(COUNTIF(B13:U13,"X")&gt;3,"ERR",COUNTIF(B13:U13,"X"))</f>
        <v>0</v>
      </c>
      <c r="X13" s="90">
        <f t="shared" ref="X13:AD13" si="7">SUMIFS($B$13:$U$13,$B$3:$U$3,X1)</f>
        <v>20</v>
      </c>
      <c r="Y13" s="90">
        <f t="shared" si="7"/>
        <v>0</v>
      </c>
      <c r="Z13" s="90">
        <f t="shared" si="7"/>
        <v>0</v>
      </c>
      <c r="AA13" s="90">
        <f t="shared" si="7"/>
        <v>0</v>
      </c>
      <c r="AB13" s="90">
        <f t="shared" si="7"/>
        <v>0</v>
      </c>
      <c r="AC13" s="90">
        <f t="shared" si="7"/>
        <v>0</v>
      </c>
      <c r="AD13" s="90">
        <f t="shared" si="7"/>
        <v>0</v>
      </c>
      <c r="AE13" s="91"/>
    </row>
    <row r="14" spans="1:31" ht="18" customHeight="1">
      <c r="A14" s="88" t="s">
        <v>23</v>
      </c>
      <c r="B14" s="92">
        <v>20</v>
      </c>
      <c r="C14" s="92">
        <v>20</v>
      </c>
      <c r="D14" s="92">
        <v>20</v>
      </c>
      <c r="E14" s="92">
        <v>20</v>
      </c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90</v>
      </c>
      <c r="W14" s="93">
        <f>IF(COUNTIF(B14:U14,"X")&gt;3,"ERR",COUNTIF(B14:U14,"X"))</f>
        <v>0</v>
      </c>
      <c r="X14" s="90">
        <f t="shared" ref="X14:AD14" si="8">SUMIFS($B$14:$U$14,$B$3:$U$3,X1)</f>
        <v>60</v>
      </c>
      <c r="Y14" s="90">
        <f t="shared" si="8"/>
        <v>0</v>
      </c>
      <c r="Z14" s="90">
        <f t="shared" si="8"/>
        <v>20</v>
      </c>
      <c r="AA14" s="90">
        <f t="shared" si="8"/>
        <v>0</v>
      </c>
      <c r="AB14" s="90">
        <f t="shared" si="8"/>
        <v>0</v>
      </c>
      <c r="AC14" s="90">
        <f t="shared" si="8"/>
        <v>0</v>
      </c>
      <c r="AD14" s="90">
        <f t="shared" si="8"/>
        <v>0</v>
      </c>
      <c r="AE14" s="94"/>
    </row>
    <row r="15" spans="1:31" ht="18" customHeight="1">
      <c r="A15" s="113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0</v>
      </c>
      <c r="W15" s="90">
        <f>IF(COUNTIF(B15:U15,"X")&gt;3,"ERR",COUNTIF(B15:U15,"X"))</f>
        <v>0</v>
      </c>
      <c r="X15" s="90">
        <f t="shared" ref="X15:AD15" si="9">SUMIFS($B$15:$U$15,$B$3:$U$3,X1)</f>
        <v>0</v>
      </c>
      <c r="Y15" s="90">
        <f t="shared" si="9"/>
        <v>0</v>
      </c>
      <c r="Z15" s="90">
        <f t="shared" si="9"/>
        <v>0</v>
      </c>
      <c r="AA15" s="90">
        <f t="shared" si="9"/>
        <v>0</v>
      </c>
      <c r="AB15" s="90">
        <f t="shared" si="9"/>
        <v>0</v>
      </c>
      <c r="AC15" s="90">
        <f t="shared" si="9"/>
        <v>0</v>
      </c>
      <c r="AD15" s="90">
        <f t="shared" si="9"/>
        <v>0</v>
      </c>
      <c r="AE15" s="91"/>
    </row>
    <row r="16" spans="1:31" ht="18" customHeight="1">
      <c r="A16" s="88" t="s">
        <v>24</v>
      </c>
      <c r="B16" s="92"/>
      <c r="C16" s="92"/>
      <c r="D16" s="92"/>
      <c r="E16" s="92"/>
      <c r="F16" s="92"/>
      <c r="G16" s="92"/>
      <c r="H16" s="92"/>
      <c r="I16" s="92">
        <v>20</v>
      </c>
      <c r="J16" s="92"/>
      <c r="K16" s="92" t="s">
        <v>75</v>
      </c>
      <c r="L16" s="92">
        <v>20</v>
      </c>
      <c r="M16" s="92"/>
      <c r="N16" s="92"/>
      <c r="O16" s="92" t="s">
        <v>57</v>
      </c>
      <c r="P16" s="92" t="s">
        <v>75</v>
      </c>
      <c r="Q16" s="92" t="s">
        <v>57</v>
      </c>
      <c r="R16" s="92"/>
      <c r="S16" s="92"/>
      <c r="T16" s="92"/>
      <c r="U16" s="92">
        <v>20</v>
      </c>
      <c r="V16" s="93">
        <f>IF(OR(SUM(B16:U16)&gt;80,AND(COUNTIF(B16:U16,"X")&gt;2,SUM(B16:U16)-10=70)),"ERR",IF(AND(COUNTIF(B16:U16,"X")=0,SUM(B16:U16)=80),90,IF(COUNTIF(B16:U16,"X")&gt;2,SUM(B16:U16)-10,SUM(B16:U16))))</f>
        <v>60</v>
      </c>
      <c r="W16" s="93">
        <f>IF(COUNTIF(B16:U16,"X")&gt;3,"ERR",COUNTIF(B16:U16,"X"))</f>
        <v>2</v>
      </c>
      <c r="X16" s="90">
        <f t="shared" ref="X16:AD16" si="10">SUMIFS($B$16:$U$16,$B$3:$U$3,X1)</f>
        <v>40</v>
      </c>
      <c r="Y16" s="90">
        <f t="shared" si="10"/>
        <v>0</v>
      </c>
      <c r="Z16" s="90">
        <f t="shared" si="10"/>
        <v>0</v>
      </c>
      <c r="AA16" s="90">
        <f t="shared" si="10"/>
        <v>0</v>
      </c>
      <c r="AB16" s="90">
        <f t="shared" si="10"/>
        <v>0</v>
      </c>
      <c r="AC16" s="90">
        <f t="shared" si="10"/>
        <v>0</v>
      </c>
      <c r="AD16" s="90">
        <f t="shared" si="10"/>
        <v>0</v>
      </c>
      <c r="AE16" s="94"/>
    </row>
    <row r="17" spans="1:31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100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>10</v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100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>-10</v>
      </c>
      <c r="R18" s="100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>10</v>
      </c>
      <c r="S18" s="86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100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>10</v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180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20</v>
      </c>
      <c r="C19" s="89">
        <f t="shared" ref="C19:U19" si="12">B19+SUM(C13:C18)</f>
        <v>40</v>
      </c>
      <c r="D19" s="89">
        <f t="shared" si="12"/>
        <v>60</v>
      </c>
      <c r="E19" s="89">
        <f t="shared" si="12"/>
        <v>90</v>
      </c>
      <c r="F19" s="89">
        <f t="shared" si="12"/>
        <v>90</v>
      </c>
      <c r="G19" s="89">
        <f t="shared" si="12"/>
        <v>90</v>
      </c>
      <c r="H19" s="89">
        <f t="shared" si="12"/>
        <v>90</v>
      </c>
      <c r="I19" s="89">
        <f t="shared" si="12"/>
        <v>110</v>
      </c>
      <c r="J19" s="89">
        <f t="shared" si="12"/>
        <v>110</v>
      </c>
      <c r="K19" s="89">
        <f t="shared" si="12"/>
        <v>110</v>
      </c>
      <c r="L19" s="89">
        <f t="shared" si="12"/>
        <v>130</v>
      </c>
      <c r="M19" s="89">
        <f t="shared" si="12"/>
        <v>130</v>
      </c>
      <c r="N19" s="89">
        <f t="shared" si="12"/>
        <v>130</v>
      </c>
      <c r="O19" s="89">
        <f t="shared" si="12"/>
        <v>130</v>
      </c>
      <c r="P19" s="89">
        <f t="shared" si="12"/>
        <v>130</v>
      </c>
      <c r="Q19" s="89">
        <f t="shared" si="12"/>
        <v>120</v>
      </c>
      <c r="R19" s="89">
        <f t="shared" si="12"/>
        <v>150</v>
      </c>
      <c r="S19" s="89">
        <f t="shared" si="12"/>
        <v>150</v>
      </c>
      <c r="T19" s="89">
        <f t="shared" si="12"/>
        <v>160</v>
      </c>
      <c r="U19" s="89">
        <f t="shared" si="12"/>
        <v>180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18" customWidth="1"/>
    <col min="2" max="3" width="4" style="118" customWidth="1"/>
    <col min="4" max="4" width="3.28515625" style="118" customWidth="1"/>
    <col min="5" max="21" width="4" style="118" customWidth="1"/>
    <col min="22" max="22" width="5.42578125" style="118" customWidth="1"/>
    <col min="23" max="23" width="5.7109375" style="118" customWidth="1"/>
    <col min="24" max="30" width="8.85546875" style="118" hidden="1" customWidth="1"/>
    <col min="31" max="256" width="8.85546875" style="118" customWidth="1"/>
  </cols>
  <sheetData>
    <row r="1" spans="1:30" ht="21.95" customHeight="1">
      <c r="A1" s="71" t="s">
        <v>65</v>
      </c>
      <c r="B1" s="72">
        <f>11-COUNTIF(B3:U3,"G")</f>
        <v>0</v>
      </c>
      <c r="C1" s="144" t="s">
        <v>66</v>
      </c>
      <c r="D1" s="145"/>
      <c r="E1" s="145"/>
      <c r="F1" s="73">
        <f>4-COUNTIF(B3:U3,"A")</f>
        <v>0</v>
      </c>
      <c r="G1" s="148" t="s">
        <v>67</v>
      </c>
      <c r="H1" s="145"/>
      <c r="I1" s="74">
        <f>1-COUNTIF(B3:U3,"Q")</f>
        <v>0</v>
      </c>
      <c r="J1" s="148" t="s">
        <v>68</v>
      </c>
      <c r="K1" s="145"/>
      <c r="L1" s="74">
        <f>1-COUNTIF(B3:U3,"V")</f>
        <v>0</v>
      </c>
      <c r="M1" s="148" t="s">
        <v>69</v>
      </c>
      <c r="N1" s="145"/>
      <c r="O1" s="145"/>
      <c r="P1" s="74">
        <f>1-COUNTIF(B3:U3,"R")</f>
        <v>0</v>
      </c>
      <c r="Q1" s="154" t="s">
        <v>70</v>
      </c>
      <c r="R1" s="145"/>
      <c r="S1" s="145"/>
      <c r="T1" s="75">
        <f>1-COUNTIF(B3:U3,"BC/S")</f>
        <v>0</v>
      </c>
      <c r="U1" s="154" t="s">
        <v>71</v>
      </c>
      <c r="V1" s="145"/>
      <c r="W1" s="75">
        <f>1-COUNTIF(B3:U3,"X")</f>
        <v>0</v>
      </c>
      <c r="X1" s="76" t="s">
        <v>51</v>
      </c>
      <c r="Y1" s="77" t="s">
        <v>72</v>
      </c>
      <c r="Z1" s="77" t="s">
        <v>53</v>
      </c>
      <c r="AA1" s="77" t="s">
        <v>54</v>
      </c>
      <c r="AB1" s="77" t="s">
        <v>55</v>
      </c>
      <c r="AC1" s="77" t="s">
        <v>56</v>
      </c>
      <c r="AD1" s="77" t="s">
        <v>57</v>
      </c>
    </row>
    <row r="2" spans="1:30" ht="21" customHeight="1">
      <c r="A2" s="79" t="s">
        <v>73</v>
      </c>
      <c r="B2" s="119" t="str">
        <f>IF(SUM(B3:U3)=0,"Done",IF(X3="A",B1/SUM(I1,L1,P1,T1,W1,B1),IF(OR(X3="Q",X3="V",X3="R"),B1/SUM(F1,B1,T1,W1),B1/SUM(B1,F1,I1,L1,P1,T1,W1))))</f>
        <v>Done</v>
      </c>
      <c r="C2" s="161" t="str">
        <f>IF(SUM(B3:U3)=0,"Done",IF(X3="A",0,IF(OR(X3="Q",X3="V",X3="R"),F1/SUM(F1,B1,T1,W1),F1/SUM(B1,F1,I1,L1,P1,T1,W1))))</f>
        <v>Done</v>
      </c>
      <c r="D2" s="160"/>
      <c r="E2" s="160"/>
      <c r="F2" s="156"/>
      <c r="G2" s="162" t="str">
        <f>IF(SUM(B3:U3)=0,"Done",IF(X3="A",SUM(I1,L1,P1)/SUM(I1,L1,P1,T1,W1,B1),IF(OR(X3="Q",X3="V",X3="R"),0,SUM(I1,L1,P1)/SUM(B1,F1,I1,L1,P1,T1,W1))))</f>
        <v>Done</v>
      </c>
      <c r="H2" s="160"/>
      <c r="I2" s="160"/>
      <c r="J2" s="160"/>
      <c r="K2" s="160"/>
      <c r="L2" s="160"/>
      <c r="M2" s="160"/>
      <c r="N2" s="160"/>
      <c r="O2" s="160"/>
      <c r="P2" s="156"/>
      <c r="Q2" s="157" t="str">
        <f>IF(SUM(B3:U3)=0,"Done",IF(X3="A",T1/SUM(I1,L1,P1,T1,W1,B1),IF(OR(X3="Q",X3="V",X3="R"),T1/SUM(F1,B1,T1,W1),T1/SUM(B1,F1,I1,L1,P1,T1,W1))))</f>
        <v>Done</v>
      </c>
      <c r="R2" s="158"/>
      <c r="S2" s="158"/>
      <c r="T2" s="159">
        <f>SUM(Q2,V2)</f>
        <v>0</v>
      </c>
      <c r="U2" s="160"/>
      <c r="V2" s="146" t="str">
        <f>IF(SUM(B3:U3)=0,"Done",IF(X3="A",W1/SUM(I1,L1,P1,T1,W1,B1),IF(OR(X3="Q",X3="V",X3="R"),W1/SUM(F1,B1,T1,W1),W1/SUM(B1,F1,I1,L1,P1,T1,W1))))</f>
        <v>Done</v>
      </c>
      <c r="W2" s="147"/>
      <c r="X2" s="81">
        <f t="shared" ref="X2:AD2" si="0"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>8</v>
      </c>
      <c r="Y2" s="82">
        <f t="shared" si="0"/>
        <v>3</v>
      </c>
      <c r="Z2" s="82">
        <f t="shared" si="0"/>
        <v>1</v>
      </c>
      <c r="AA2" s="82">
        <f t="shared" si="0"/>
        <v>1</v>
      </c>
      <c r="AB2" s="82">
        <f t="shared" si="0"/>
        <v>0</v>
      </c>
      <c r="AC2" s="82">
        <f t="shared" si="0"/>
        <v>1</v>
      </c>
      <c r="AD2" s="82">
        <f t="shared" si="0"/>
        <v>1</v>
      </c>
    </row>
    <row r="3" spans="1:30" ht="21" customHeight="1">
      <c r="A3" s="84" t="s">
        <v>37</v>
      </c>
      <c r="B3" s="120" t="s">
        <v>72</v>
      </c>
      <c r="C3" s="120" t="s">
        <v>51</v>
      </c>
      <c r="D3" s="120" t="s">
        <v>72</v>
      </c>
      <c r="E3" s="120" t="s">
        <v>51</v>
      </c>
      <c r="F3" s="120" t="s">
        <v>51</v>
      </c>
      <c r="G3" s="120" t="s">
        <v>55</v>
      </c>
      <c r="H3" s="120" t="s">
        <v>51</v>
      </c>
      <c r="I3" s="120" t="s">
        <v>51</v>
      </c>
      <c r="J3" s="120" t="s">
        <v>72</v>
      </c>
      <c r="K3" s="120" t="s">
        <v>53</v>
      </c>
      <c r="L3" s="120" t="s">
        <v>51</v>
      </c>
      <c r="M3" s="120" t="s">
        <v>51</v>
      </c>
      <c r="N3" s="120" t="s">
        <v>54</v>
      </c>
      <c r="O3" s="120" t="s">
        <v>51</v>
      </c>
      <c r="P3" s="120" t="s">
        <v>51</v>
      </c>
      <c r="Q3" s="120" t="s">
        <v>72</v>
      </c>
      <c r="R3" s="120" t="s">
        <v>51</v>
      </c>
      <c r="S3" s="120" t="s">
        <v>51</v>
      </c>
      <c r="T3" s="120" t="s">
        <v>56</v>
      </c>
      <c r="U3" s="120" t="s">
        <v>57</v>
      </c>
      <c r="V3" s="86" t="s">
        <v>58</v>
      </c>
      <c r="W3" s="86" t="s">
        <v>74</v>
      </c>
      <c r="X3" s="112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>X</v>
      </c>
      <c r="Y3" s="87"/>
      <c r="Z3" s="87"/>
      <c r="AA3" s="87"/>
      <c r="AB3" s="87"/>
      <c r="AC3" s="87"/>
      <c r="AD3" s="87"/>
    </row>
    <row r="4" spans="1:30" ht="20.100000000000001" customHeight="1">
      <c r="A4" s="88" t="s">
        <v>25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0</v>
      </c>
      <c r="W4" s="90">
        <f>IF(COUNTIF(B4:U4,"X")&gt;3,"ERR",COUNTIF(B4:U4,"X"))</f>
        <v>0</v>
      </c>
      <c r="X4" s="90">
        <f t="shared" ref="X4:AD4" si="1">SUMIFS($B$4:$U$4,$B$3:$U$3,X1)</f>
        <v>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</row>
    <row r="5" spans="1:30" ht="20.100000000000001" customHeight="1">
      <c r="A5" s="88" t="s">
        <v>26</v>
      </c>
      <c r="B5" s="92">
        <v>20</v>
      </c>
      <c r="C5" s="92"/>
      <c r="D5" s="92"/>
      <c r="E5" s="92" t="s">
        <v>57</v>
      </c>
      <c r="F5" s="92">
        <v>20</v>
      </c>
      <c r="G5" s="92" t="s">
        <v>76</v>
      </c>
      <c r="H5" s="92"/>
      <c r="I5" s="92">
        <v>20</v>
      </c>
      <c r="J5" s="92"/>
      <c r="K5" s="92"/>
      <c r="L5" s="92" t="s">
        <v>57</v>
      </c>
      <c r="M5" s="92">
        <v>20</v>
      </c>
      <c r="N5" s="92"/>
      <c r="O5" s="92"/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80</v>
      </c>
      <c r="W5" s="93">
        <f>IF(COUNTIF(B5:U5,"X")&gt;3,"ERR",COUNTIF(B5:U5,"X"))</f>
        <v>2</v>
      </c>
      <c r="X5" s="90">
        <f t="shared" ref="X5:AD5" si="2">SUMIFS($B$5:$U$5,$B$3:$U$3,X1)</f>
        <v>60</v>
      </c>
      <c r="Y5" s="90">
        <f t="shared" si="2"/>
        <v>20</v>
      </c>
      <c r="Z5" s="90">
        <f t="shared" si="2"/>
        <v>0</v>
      </c>
      <c r="AA5" s="90">
        <f t="shared" si="2"/>
        <v>0</v>
      </c>
      <c r="AB5" s="90">
        <f t="shared" si="2"/>
        <v>0</v>
      </c>
      <c r="AC5" s="90">
        <f t="shared" si="2"/>
        <v>0</v>
      </c>
      <c r="AD5" s="90">
        <f t="shared" si="2"/>
        <v>0</v>
      </c>
    </row>
    <row r="6" spans="1:30" ht="20.100000000000001" customHeight="1">
      <c r="A6" s="113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0</v>
      </c>
      <c r="W6" s="90">
        <f>IF(COUNTIF(B6:U6,"X")&gt;3,"ERR",COUNTIF(B6:U6,"X"))</f>
        <v>0</v>
      </c>
      <c r="X6" s="90">
        <f t="shared" ref="X6:AD6" si="3">SUMIFS($B$6:$U$6,$B$3:$U$3,X1)</f>
        <v>0</v>
      </c>
      <c r="Y6" s="90">
        <f t="shared" si="3"/>
        <v>0</v>
      </c>
      <c r="Z6" s="90">
        <f t="shared" si="3"/>
        <v>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0</v>
      </c>
    </row>
    <row r="7" spans="1:30" ht="20.100000000000001" customHeight="1">
      <c r="A7" s="88" t="s">
        <v>27</v>
      </c>
      <c r="B7" s="92"/>
      <c r="C7" s="92"/>
      <c r="D7" s="92" t="s">
        <v>76</v>
      </c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 t="s">
        <v>76</v>
      </c>
      <c r="Q7" s="92"/>
      <c r="R7" s="92"/>
      <c r="S7" s="92"/>
      <c r="T7" s="92">
        <v>20</v>
      </c>
      <c r="U7" s="92">
        <v>20</v>
      </c>
      <c r="V7" s="93">
        <f>IF(OR(SUM(B7:U7)&gt;80,AND(COUNTIF(B7:U7,"X")&gt;2,SUM(B7:U7)-10=70)),"ERR",IF(AND(COUNTIF(B7:U7,"X")=0,SUM(B7:U7)=80),90,IF(COUNTIF(B7:U7,"X")&gt;2,SUM(B7:U7)-10,SUM(B7:U7))))</f>
        <v>40</v>
      </c>
      <c r="W7" s="93">
        <f>IF(COUNTIF(B7:U7,"X")&gt;3,"ERR",COUNTIF(B7:U7,"X"))</f>
        <v>0</v>
      </c>
      <c r="X7" s="90">
        <f t="shared" ref="X7:AD7" si="4">SUMIFS($B$7:$U$7,$B$3:$U$3,X1)</f>
        <v>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20</v>
      </c>
      <c r="AD7" s="90">
        <f t="shared" si="4"/>
        <v>20</v>
      </c>
    </row>
    <row r="8" spans="1:30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</row>
    <row r="9" spans="1:30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100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>10</v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100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>10</v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100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>10</v>
      </c>
      <c r="Q9" s="86" t="str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/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86" t="str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/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150</v>
      </c>
      <c r="W9" s="151"/>
      <c r="X9" s="101"/>
      <c r="Y9" s="101"/>
      <c r="Z9" s="101"/>
      <c r="AA9" s="101"/>
      <c r="AB9" s="101"/>
      <c r="AC9" s="101"/>
      <c r="AD9" s="101"/>
    </row>
    <row r="10" spans="1:30" ht="20.100000000000001" customHeight="1">
      <c r="A10" s="103" t="s">
        <v>58</v>
      </c>
      <c r="B10" s="89">
        <f>SUM(B4:B9)</f>
        <v>20</v>
      </c>
      <c r="C10" s="89">
        <f t="shared" ref="C10:U10" si="6">B10+SUM(C4:C9)</f>
        <v>20</v>
      </c>
      <c r="D10" s="89">
        <f t="shared" si="6"/>
        <v>30</v>
      </c>
      <c r="E10" s="89">
        <f t="shared" si="6"/>
        <v>30</v>
      </c>
      <c r="F10" s="89">
        <f t="shared" si="6"/>
        <v>50</v>
      </c>
      <c r="G10" s="89">
        <f t="shared" si="6"/>
        <v>60</v>
      </c>
      <c r="H10" s="89">
        <f t="shared" si="6"/>
        <v>60</v>
      </c>
      <c r="I10" s="89">
        <f t="shared" si="6"/>
        <v>80</v>
      </c>
      <c r="J10" s="89">
        <f t="shared" si="6"/>
        <v>80</v>
      </c>
      <c r="K10" s="89">
        <f t="shared" si="6"/>
        <v>80</v>
      </c>
      <c r="L10" s="89">
        <f t="shared" si="6"/>
        <v>80</v>
      </c>
      <c r="M10" s="89">
        <f t="shared" si="6"/>
        <v>100</v>
      </c>
      <c r="N10" s="89">
        <f t="shared" si="6"/>
        <v>100</v>
      </c>
      <c r="O10" s="89">
        <f t="shared" si="6"/>
        <v>100</v>
      </c>
      <c r="P10" s="89">
        <f t="shared" si="6"/>
        <v>110</v>
      </c>
      <c r="Q10" s="89">
        <f t="shared" si="6"/>
        <v>110</v>
      </c>
      <c r="R10" s="89">
        <f t="shared" si="6"/>
        <v>110</v>
      </c>
      <c r="S10" s="89">
        <f t="shared" si="6"/>
        <v>110</v>
      </c>
      <c r="T10" s="89">
        <f t="shared" si="6"/>
        <v>130</v>
      </c>
      <c r="U10" s="89">
        <f t="shared" si="6"/>
        <v>150</v>
      </c>
      <c r="V10" s="152"/>
      <c r="W10" s="152"/>
      <c r="X10" s="104"/>
      <c r="Y10" s="104"/>
      <c r="Z10" s="104"/>
      <c r="AA10" s="104"/>
      <c r="AB10" s="104"/>
      <c r="AC10" s="104"/>
      <c r="AD10" s="104"/>
    </row>
    <row r="11" spans="1:30" ht="18" customHeight="1">
      <c r="A11" s="10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06"/>
      <c r="W11" s="107"/>
      <c r="X11" s="108"/>
      <c r="Y11" s="108"/>
      <c r="Z11" s="108"/>
      <c r="AA11" s="108"/>
      <c r="AB11" s="108"/>
      <c r="AC11" s="108"/>
      <c r="AD11" s="108"/>
    </row>
    <row r="12" spans="1:30" ht="18" customHeight="1">
      <c r="A12" s="84" t="s">
        <v>38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</row>
    <row r="13" spans="1:30" ht="18" customHeight="1">
      <c r="A13" s="88" t="s">
        <v>22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>
        <v>20</v>
      </c>
      <c r="S13" s="89"/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20</v>
      </c>
      <c r="W13" s="90">
        <f>IF(COUNTIF(B13:U13,"X")&gt;3,"ERR",COUNTIF(B13:U13,"X"))</f>
        <v>0</v>
      </c>
      <c r="X13" s="90">
        <f t="shared" ref="X13:AD13" si="7">SUMIFS($B$13:$U$13,$B$3:$U$3,X1)</f>
        <v>20</v>
      </c>
      <c r="Y13" s="90">
        <f t="shared" si="7"/>
        <v>0</v>
      </c>
      <c r="Z13" s="90">
        <f t="shared" si="7"/>
        <v>0</v>
      </c>
      <c r="AA13" s="90">
        <f t="shared" si="7"/>
        <v>0</v>
      </c>
      <c r="AB13" s="90">
        <f t="shared" si="7"/>
        <v>0</v>
      </c>
      <c r="AC13" s="90">
        <f t="shared" si="7"/>
        <v>0</v>
      </c>
      <c r="AD13" s="90">
        <f t="shared" si="7"/>
        <v>0</v>
      </c>
    </row>
    <row r="14" spans="1:30" ht="18" customHeight="1">
      <c r="A14" s="88" t="s">
        <v>23</v>
      </c>
      <c r="B14" s="92"/>
      <c r="C14" s="92">
        <v>20</v>
      </c>
      <c r="D14" s="92"/>
      <c r="E14" s="92" t="s">
        <v>76</v>
      </c>
      <c r="F14" s="92"/>
      <c r="G14" s="92" t="s">
        <v>57</v>
      </c>
      <c r="H14" s="92">
        <v>20</v>
      </c>
      <c r="I14" s="92"/>
      <c r="J14" s="92">
        <v>20</v>
      </c>
      <c r="K14" s="92">
        <v>20</v>
      </c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>
        <f>IF(OR(SUM(B14:U14)&gt;80,AND(COUNTIF(B14:U14,"X")&gt;2,SUM(B14:U14)-10=70)),"ERR",IF(AND(COUNTIF(B14:U14,"X")=0,SUM(B14:U14)=80),90,IF(COUNTIF(B14:U14,"X")&gt;2,SUM(B14:U14)-10,SUM(B14:U14))))</f>
        <v>80</v>
      </c>
      <c r="W14" s="93">
        <f>IF(COUNTIF(B14:U14,"X")&gt;3,"ERR",COUNTIF(B14:U14,"X"))</f>
        <v>1</v>
      </c>
      <c r="X14" s="90">
        <f t="shared" ref="X14:AD14" si="8">SUMIFS($B$14:$U$14,$B$3:$U$3,X1)</f>
        <v>40</v>
      </c>
      <c r="Y14" s="90">
        <f t="shared" si="8"/>
        <v>20</v>
      </c>
      <c r="Z14" s="90">
        <f t="shared" si="8"/>
        <v>20</v>
      </c>
      <c r="AA14" s="90">
        <f t="shared" si="8"/>
        <v>0</v>
      </c>
      <c r="AB14" s="90">
        <f t="shared" si="8"/>
        <v>0</v>
      </c>
      <c r="AC14" s="90">
        <f t="shared" si="8"/>
        <v>0</v>
      </c>
      <c r="AD14" s="90">
        <f t="shared" si="8"/>
        <v>0</v>
      </c>
    </row>
    <row r="15" spans="1:30" ht="18" customHeight="1">
      <c r="A15" s="113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0</v>
      </c>
      <c r="W15" s="90">
        <f>IF(COUNTIF(B15:U15,"X")&gt;3,"ERR",COUNTIF(B15:U15,"X"))</f>
        <v>0</v>
      </c>
      <c r="X15" s="90">
        <f t="shared" ref="X15:AD15" si="9">SUMIFS($B$15:$U$15,$B$3:$U$3,X1)</f>
        <v>0</v>
      </c>
      <c r="Y15" s="90">
        <f t="shared" si="9"/>
        <v>0</v>
      </c>
      <c r="Z15" s="90">
        <f t="shared" si="9"/>
        <v>0</v>
      </c>
      <c r="AA15" s="90">
        <f t="shared" si="9"/>
        <v>0</v>
      </c>
      <c r="AB15" s="90">
        <f t="shared" si="9"/>
        <v>0</v>
      </c>
      <c r="AC15" s="90">
        <f t="shared" si="9"/>
        <v>0</v>
      </c>
      <c r="AD15" s="90">
        <f t="shared" si="9"/>
        <v>0</v>
      </c>
    </row>
    <row r="16" spans="1:30" ht="18" customHeight="1">
      <c r="A16" s="88" t="s">
        <v>24</v>
      </c>
      <c r="B16" s="92"/>
      <c r="C16" s="92"/>
      <c r="D16" s="92" t="s">
        <v>57</v>
      </c>
      <c r="E16" s="92"/>
      <c r="F16" s="92"/>
      <c r="G16" s="92"/>
      <c r="H16" s="92"/>
      <c r="I16" s="92"/>
      <c r="J16" s="92"/>
      <c r="K16" s="92"/>
      <c r="L16" s="92"/>
      <c r="M16" s="92"/>
      <c r="N16" s="92">
        <v>20</v>
      </c>
      <c r="O16" s="92">
        <v>20</v>
      </c>
      <c r="P16" s="92" t="s">
        <v>57</v>
      </c>
      <c r="Q16" s="92">
        <v>20</v>
      </c>
      <c r="R16" s="92"/>
      <c r="S16" s="92">
        <v>20</v>
      </c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80</v>
      </c>
      <c r="W16" s="93">
        <f>IF(COUNTIF(B16:U16,"X")&gt;3,"ERR",COUNTIF(B16:U16,"X"))</f>
        <v>2</v>
      </c>
      <c r="X16" s="90">
        <f t="shared" ref="X16:AD16" si="10">SUMIFS($B$16:$U$16,$B$3:$U$3,X1)</f>
        <v>40</v>
      </c>
      <c r="Y16" s="90">
        <f t="shared" si="10"/>
        <v>20</v>
      </c>
      <c r="Z16" s="90">
        <f t="shared" si="10"/>
        <v>0</v>
      </c>
      <c r="AA16" s="90">
        <f t="shared" si="10"/>
        <v>20</v>
      </c>
      <c r="AB16" s="90">
        <f t="shared" si="10"/>
        <v>0</v>
      </c>
      <c r="AC16" s="90">
        <f t="shared" si="10"/>
        <v>0</v>
      </c>
      <c r="AD16" s="90">
        <f t="shared" si="10"/>
        <v>0</v>
      </c>
    </row>
    <row r="17" spans="1:30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</row>
    <row r="18" spans="1:30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100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>10</v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86" t="str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/>
      </c>
      <c r="R18" s="100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>10</v>
      </c>
      <c r="S18" s="86" t="str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/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200</v>
      </c>
      <c r="W18" s="151"/>
      <c r="X18" s="101"/>
      <c r="Y18" s="101"/>
      <c r="Z18" s="101"/>
      <c r="AA18" s="101"/>
      <c r="AB18" s="101"/>
      <c r="AC18" s="101"/>
      <c r="AD18" s="101"/>
    </row>
    <row r="19" spans="1:30" ht="18" customHeight="1">
      <c r="A19" s="103" t="s">
        <v>58</v>
      </c>
      <c r="B19" s="89">
        <f>SUM(B13:B18)</f>
        <v>0</v>
      </c>
      <c r="C19" s="89">
        <f t="shared" ref="C19:U19" si="12">B19+SUM(C13:C18)</f>
        <v>20</v>
      </c>
      <c r="D19" s="89">
        <f t="shared" si="12"/>
        <v>20</v>
      </c>
      <c r="E19" s="89">
        <f t="shared" si="12"/>
        <v>30</v>
      </c>
      <c r="F19" s="89">
        <f t="shared" si="12"/>
        <v>30</v>
      </c>
      <c r="G19" s="89">
        <f t="shared" si="12"/>
        <v>30</v>
      </c>
      <c r="H19" s="89">
        <f t="shared" si="12"/>
        <v>50</v>
      </c>
      <c r="I19" s="89">
        <f t="shared" si="12"/>
        <v>50</v>
      </c>
      <c r="J19" s="89">
        <f t="shared" si="12"/>
        <v>70</v>
      </c>
      <c r="K19" s="89">
        <f t="shared" si="12"/>
        <v>90</v>
      </c>
      <c r="L19" s="89">
        <f t="shared" si="12"/>
        <v>90</v>
      </c>
      <c r="M19" s="89">
        <f t="shared" si="12"/>
        <v>90</v>
      </c>
      <c r="N19" s="89">
        <f t="shared" si="12"/>
        <v>110</v>
      </c>
      <c r="O19" s="89">
        <f t="shared" si="12"/>
        <v>130</v>
      </c>
      <c r="P19" s="89">
        <f t="shared" si="12"/>
        <v>130</v>
      </c>
      <c r="Q19" s="89">
        <f t="shared" si="12"/>
        <v>150</v>
      </c>
      <c r="R19" s="89">
        <f t="shared" si="12"/>
        <v>180</v>
      </c>
      <c r="S19" s="89">
        <f t="shared" si="12"/>
        <v>200</v>
      </c>
      <c r="T19" s="89">
        <f t="shared" si="12"/>
        <v>200</v>
      </c>
      <c r="U19" s="89">
        <f t="shared" si="12"/>
        <v>200</v>
      </c>
      <c r="V19" s="152"/>
      <c r="W19" s="152"/>
      <c r="X19" s="104"/>
      <c r="Y19" s="104"/>
      <c r="Z19" s="104"/>
      <c r="AA19" s="104"/>
      <c r="AB19" s="104"/>
      <c r="AC19" s="104"/>
      <c r="AD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workbookViewId="0"/>
  </sheetViews>
  <sheetFormatPr defaultColWidth="8.85546875" defaultRowHeight="18" customHeight="1"/>
  <cols>
    <col min="1" max="1" width="8.85546875" style="121" customWidth="1"/>
    <col min="2" max="3" width="4" style="121" customWidth="1"/>
    <col min="4" max="4" width="3.28515625" style="121" customWidth="1"/>
    <col min="5" max="21" width="4" style="121" customWidth="1"/>
    <col min="22" max="22" width="5.42578125" style="121" customWidth="1"/>
    <col min="23" max="23" width="5.7109375" style="121" customWidth="1"/>
    <col min="24" max="31" width="8.85546875" style="121" hidden="1" customWidth="1"/>
    <col min="32" max="256" width="8.85546875" style="121" customWidth="1"/>
  </cols>
  <sheetData>
    <row r="1" spans="1:31" ht="21.95" customHeight="1">
      <c r="A1" s="71" t="s">
        <v>65</v>
      </c>
      <c r="B1" s="72">
        <f>11-COUNTIF(B3:U3,"G")</f>
        <v>0</v>
      </c>
      <c r="C1" s="144" t="s">
        <v>66</v>
      </c>
      <c r="D1" s="145"/>
      <c r="E1" s="145"/>
      <c r="F1" s="73">
        <f>4-COUNTIF(B3:U3,"A")</f>
        <v>0</v>
      </c>
      <c r="G1" s="148" t="s">
        <v>67</v>
      </c>
      <c r="H1" s="145"/>
      <c r="I1" s="74">
        <f>1-COUNTIF(B3:U3,"Q")</f>
        <v>0</v>
      </c>
      <c r="J1" s="148" t="s">
        <v>68</v>
      </c>
      <c r="K1" s="145"/>
      <c r="L1" s="74">
        <f>1-COUNTIF(B3:U3,"V")</f>
        <v>0</v>
      </c>
      <c r="M1" s="148" t="s">
        <v>69</v>
      </c>
      <c r="N1" s="145"/>
      <c r="O1" s="145"/>
      <c r="P1" s="74">
        <f>1-COUNTIF(B3:U3,"R")</f>
        <v>0</v>
      </c>
      <c r="Q1" s="154" t="s">
        <v>70</v>
      </c>
      <c r="R1" s="145"/>
      <c r="S1" s="145"/>
      <c r="T1" s="75">
        <f>1-COUNTIF(B3:U3,"BC/S")</f>
        <v>0</v>
      </c>
      <c r="U1" s="154" t="s">
        <v>71</v>
      </c>
      <c r="V1" s="145"/>
      <c r="W1" s="75">
        <f>1-COUNTIF(B3:U3,"X")</f>
        <v>0</v>
      </c>
      <c r="X1" s="76" t="s">
        <v>51</v>
      </c>
      <c r="Y1" s="78"/>
      <c r="Z1" s="76" t="s">
        <v>72</v>
      </c>
      <c r="AA1" s="77" t="s">
        <v>53</v>
      </c>
      <c r="AB1" s="77" t="s">
        <v>54</v>
      </c>
      <c r="AC1" s="77" t="s">
        <v>55</v>
      </c>
      <c r="AD1" s="77" t="s">
        <v>56</v>
      </c>
      <c r="AE1" s="77" t="s">
        <v>57</v>
      </c>
    </row>
    <row r="2" spans="1:31" ht="21" customHeight="1">
      <c r="A2" s="79" t="s">
        <v>73</v>
      </c>
      <c r="B2" s="80" t="str">
        <f>IF(SUM(B3:U3)=0,"Done",IF(Y3="A",B1/SUM(I1,L1,P1,T1,W1,B1),IF(OR(Y3="Q",Y3="V",Y3="R"),B1/SUM(F1,B1,T1,W1),B1/SUM(B1,F1,I1,L1,P1,T1,W1))))</f>
        <v>Done</v>
      </c>
      <c r="C2" s="149" t="str">
        <f>IF(SUM(B3:U3)=0,"Done",IF(Y3="A",0,IF(OR(Y3="Q",Y3="V",Y3="R"),F1/SUM(F1,B1,T1,W1),F1/SUM(B1,F1,I1,L1,P1,T1,W1))))</f>
        <v>Done</v>
      </c>
      <c r="D2" s="143"/>
      <c r="E2" s="143"/>
      <c r="F2" s="147"/>
      <c r="G2" s="153" t="str">
        <f>IF(SUM(B3:U3)=0,"Done",IF(Y3="A",SUM(I1,L1,P1)/SUM(I1,L1,P1,T1,W1,B1),IF(OR(Y3="Q",Y3="V",Y3="R"),0,SUM(I1,L1,P1)/SUM(B1,F1,I1,L1,P1,T1,W1))))</f>
        <v>Done</v>
      </c>
      <c r="H2" s="143"/>
      <c r="I2" s="143"/>
      <c r="J2" s="143"/>
      <c r="K2" s="143"/>
      <c r="L2" s="143"/>
      <c r="M2" s="143"/>
      <c r="N2" s="143"/>
      <c r="O2" s="143"/>
      <c r="P2" s="147"/>
      <c r="Q2" s="140" t="str">
        <f>IF(SUM(B3:U3)=0,"Done",IF(Y3="A",T1/SUM(I1,L1,P1,T1,W1,B1),IF(OR(Y3="Q",Y3="V",Y3="R"),T1/SUM(F1,B1,T1,W1),T1/SUM(B1,F1,I1,L1,P1,T1,W1))))</f>
        <v>Done</v>
      </c>
      <c r="R2" s="141"/>
      <c r="S2" s="141"/>
      <c r="T2" s="142">
        <f>SUM(Q2,V2)</f>
        <v>0</v>
      </c>
      <c r="U2" s="143"/>
      <c r="V2" s="146" t="str">
        <f>IF(SUM(B3:U3)=0,"Done",IF(Y3="A",W1/SUM(I1,L1,P1,T1,W1,B1),IF(OR(Y3="Q",Y3="V",Y3="R"),W1/SUM(F1,B1,T1,W1),W1/SUM(B1,F1,I1,L1,P1,T1,W1))))</f>
        <v>Done</v>
      </c>
      <c r="W2" s="147"/>
      <c r="X2" s="81">
        <f>IF(COUNTA($B$4:$U$8)+COUNTA($B$13:$U$17)=0,"",(SUMIFS($B$4:$U$4,$B$3:$U$3,X1)+SUMIFS($B$5:$U$5,$B$3:$U$3,X1)+SUMIFS($B$6:$U$6,$B$3:$U$3,X1)+SUMIFS($B$7:$U$7,$B$3:$U$3,X1)+SUMIFS($B$8:$U$8,$B$3:$U$3,X1)+SUMIFS($B$13:$U$13,$B$3:$U$3,X1)+SUMIFS($B$14:$U$14,$B$3:$U$3,X1)+SUMIFS($B$15:$U$15,$B$3:$U$3,X1)+SUMIFS($B$16:$U$16,$B$3:$U$3,X1)+SUMIFS($B$17:$U$17,$B$3:$U$3,X1))/20)</f>
        <v>10</v>
      </c>
      <c r="Y2" s="83"/>
      <c r="Z2" s="82">
        <f t="shared" ref="Z2:AE2" si="0">IF(COUNTA($B$4:$U$8)+COUNTA($B$13:$U$17)=0,"",(SUMIFS($B$4:$U$4,$B$3:$U$3,Z1)+SUMIFS($B$5:$U$5,$B$3:$U$3,Z1)+SUMIFS($B$6:$U$6,$B$3:$U$3,Z1)+SUMIFS($B$7:$U$7,$B$3:$U$3,Z1)+SUMIFS($B$8:$U$8,$B$3:$U$3,Z1)+SUMIFS($B$13:$U$13,$B$3:$U$3,Z1)+SUMIFS($B$14:$U$14,$B$3:$U$3,Z1)+SUMIFS($B$15:$U$15,$B$3:$U$3,Z1)+SUMIFS($B$16:$U$16,$B$3:$U$3,Z1)+SUMIFS($B$17:$U$17,$B$3:$U$3,Z1))/20)</f>
        <v>1</v>
      </c>
      <c r="AA2" s="82">
        <f t="shared" si="0"/>
        <v>1</v>
      </c>
      <c r="AB2" s="82">
        <f t="shared" si="0"/>
        <v>1</v>
      </c>
      <c r="AC2" s="82">
        <f t="shared" si="0"/>
        <v>1</v>
      </c>
      <c r="AD2" s="82">
        <f t="shared" si="0"/>
        <v>0</v>
      </c>
      <c r="AE2" s="82">
        <f t="shared" si="0"/>
        <v>1</v>
      </c>
    </row>
    <row r="3" spans="1:31" ht="21" customHeight="1">
      <c r="A3" s="84" t="s">
        <v>35</v>
      </c>
      <c r="B3" s="85" t="s">
        <v>72</v>
      </c>
      <c r="C3" s="85" t="s">
        <v>51</v>
      </c>
      <c r="D3" s="85" t="s">
        <v>72</v>
      </c>
      <c r="E3" s="85" t="s">
        <v>51</v>
      </c>
      <c r="F3" s="85" t="s">
        <v>51</v>
      </c>
      <c r="G3" s="85" t="s">
        <v>55</v>
      </c>
      <c r="H3" s="85" t="s">
        <v>51</v>
      </c>
      <c r="I3" s="85" t="s">
        <v>51</v>
      </c>
      <c r="J3" s="85" t="s">
        <v>72</v>
      </c>
      <c r="K3" s="85" t="s">
        <v>53</v>
      </c>
      <c r="L3" s="85" t="s">
        <v>51</v>
      </c>
      <c r="M3" s="85" t="s">
        <v>51</v>
      </c>
      <c r="N3" s="85" t="s">
        <v>54</v>
      </c>
      <c r="O3" s="85" t="s">
        <v>51</v>
      </c>
      <c r="P3" s="85" t="s">
        <v>51</v>
      </c>
      <c r="Q3" s="85" t="s">
        <v>72</v>
      </c>
      <c r="R3" s="85" t="s">
        <v>51</v>
      </c>
      <c r="S3" s="85" t="s">
        <v>51</v>
      </c>
      <c r="T3" s="85" t="s">
        <v>56</v>
      </c>
      <c r="U3" s="85" t="s">
        <v>57</v>
      </c>
      <c r="V3" s="86" t="s">
        <v>58</v>
      </c>
      <c r="W3" s="86" t="s">
        <v>74</v>
      </c>
      <c r="X3" s="87"/>
      <c r="Y3" s="86" t="str">
        <f>IF(SUM(B3:U3)=210,"",IF(SUM(B3:U3)=209,B3,IF(SUM(B3:U3)=207,C3,IF(SUM(B3:U3)=204,D3,IF(SUM(B3:U3)=200,E3,IF(SUM(B3:U3)=195,F3,IF(SUM(B3:U3)=189,G3,IF(SUM(B3:U3)=182,H3,IF(SUM(B3:U3)=174,I3,IF(SUM(B3:U3)=165,J3,IF(SUM(B3:U3)=155,K3,IF(SUM(B3:U3)=144,L3,IF(SUM(B3:U3)=132,M3,IF(SUM(B3:U3)=119,N3,IF(SUM(B3:U3)=105,O3,IF(SUM(B3:U3)=90,P3,IF(SUM(B3:U3)=74,Q3,IF(SUM(B3:U3)=57,R3,IF(SUM(B3:U3)=39,S3,IF(SUM(B3:U3)=20,T3,U3))))))))))))))))))))</f>
        <v>X</v>
      </c>
      <c r="Z3" s="87"/>
      <c r="AA3" s="87"/>
      <c r="AB3" s="87"/>
      <c r="AC3" s="87"/>
      <c r="AD3" s="87"/>
      <c r="AE3" s="87"/>
    </row>
    <row r="4" spans="1:31" ht="20.100000000000001" customHeight="1">
      <c r="A4" s="88" t="s">
        <v>31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 t="s">
        <v>57</v>
      </c>
      <c r="R4" s="89"/>
      <c r="S4" s="89"/>
      <c r="T4" s="89"/>
      <c r="U4" s="89"/>
      <c r="V4" s="90">
        <f>IF(OR(SUM(B4:U4)&gt;80,AND(COUNTIF(B4:U4,"X")&gt;2,SUM(B4:U4)-10=70)),"ERR",IF(AND(COUNTIF(B4:U4,"X")=0,SUM(B4:U4)=80),90,IF(COUNTIF(B4:U4,"X")&gt;2,SUM(B4:U4)-10,SUM(B4:U4))))</f>
        <v>0</v>
      </c>
      <c r="W4" s="90">
        <f>IF(COUNTIF(B4:U4,"X")&gt;3,"ERR",COUNTIF(B4:U4,"X"))</f>
        <v>1</v>
      </c>
      <c r="X4" s="90">
        <f t="shared" ref="X4:AD4" si="1">SUMIFS($B$4:$U$4,$B$3:$U$3,X1)</f>
        <v>0</v>
      </c>
      <c r="Y4" s="90">
        <f t="shared" si="1"/>
        <v>0</v>
      </c>
      <c r="Z4" s="90">
        <f t="shared" si="1"/>
        <v>0</v>
      </c>
      <c r="AA4" s="90">
        <f t="shared" si="1"/>
        <v>0</v>
      </c>
      <c r="AB4" s="90">
        <f t="shared" si="1"/>
        <v>0</v>
      </c>
      <c r="AC4" s="90">
        <f t="shared" si="1"/>
        <v>0</v>
      </c>
      <c r="AD4" s="90">
        <f t="shared" si="1"/>
        <v>0</v>
      </c>
      <c r="AE4" s="91"/>
    </row>
    <row r="5" spans="1:31" ht="20.100000000000001" customHeight="1">
      <c r="A5" s="88" t="s">
        <v>30</v>
      </c>
      <c r="B5" s="92"/>
      <c r="C5" s="92"/>
      <c r="D5" s="92"/>
      <c r="E5" s="92">
        <v>20</v>
      </c>
      <c r="F5" s="92"/>
      <c r="G5" s="92"/>
      <c r="H5" s="92"/>
      <c r="I5" s="92"/>
      <c r="J5" s="92"/>
      <c r="K5" s="92">
        <v>20</v>
      </c>
      <c r="L5" s="92"/>
      <c r="M5" s="92"/>
      <c r="N5" s="92"/>
      <c r="O5" s="92">
        <v>20</v>
      </c>
      <c r="P5" s="92"/>
      <c r="Q5" s="92"/>
      <c r="R5" s="92"/>
      <c r="S5" s="92"/>
      <c r="T5" s="92"/>
      <c r="U5" s="92"/>
      <c r="V5" s="93">
        <f>IF(OR(SUM(B5:U5)&gt;80,AND(COUNTIF(B5:U5,"X")&gt;2,SUM(B5:U5)-10=70)),"ERR",IF(AND(COUNTIF(B5:U5,"X")=0,SUM(B5:U5)=80),90,IF(COUNTIF(B5:U5,"X")&gt;2,SUM(B5:U5)-10,SUM(B5:U5))))</f>
        <v>60</v>
      </c>
      <c r="W5" s="93">
        <f>IF(COUNTIF(B5:U5,"X")&gt;3,"ERR",COUNTIF(B5:U5,"X"))</f>
        <v>0</v>
      </c>
      <c r="X5" s="90">
        <f t="shared" ref="X5:AD5" si="2">SUMIFS($B$5:$U$5,$B$3:$U$3,X1)</f>
        <v>40</v>
      </c>
      <c r="Y5" s="90">
        <f t="shared" si="2"/>
        <v>0</v>
      </c>
      <c r="Z5" s="90">
        <f t="shared" si="2"/>
        <v>0</v>
      </c>
      <c r="AA5" s="90">
        <f t="shared" si="2"/>
        <v>20</v>
      </c>
      <c r="AB5" s="90">
        <f t="shared" si="2"/>
        <v>0</v>
      </c>
      <c r="AC5" s="90">
        <f t="shared" si="2"/>
        <v>0</v>
      </c>
      <c r="AD5" s="90">
        <f t="shared" si="2"/>
        <v>0</v>
      </c>
      <c r="AE5" s="94"/>
    </row>
    <row r="6" spans="1:31" ht="20.100000000000001" customHeight="1">
      <c r="A6" s="88" t="s">
        <v>29</v>
      </c>
      <c r="B6" s="89"/>
      <c r="C6" s="89"/>
      <c r="D6" s="89" t="s">
        <v>75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 t="s">
        <v>57</v>
      </c>
      <c r="Q6" s="89"/>
      <c r="R6" s="89"/>
      <c r="S6" s="89"/>
      <c r="T6" s="89"/>
      <c r="U6" s="89"/>
      <c r="V6" s="90">
        <f>IF(OR(SUM(B6:U6)&gt;80,AND(COUNTIF(B6:U6,"X")&gt;2,SUM(B6:U6)-10=70)),"ERR",IF(AND(COUNTIF(B6:U6,"X")=0,SUM(B6:U6)=80),90,IF(COUNTIF(B6:U6,"X")&gt;2,SUM(B6:U6)-10,SUM(B6:U6))))</f>
        <v>0</v>
      </c>
      <c r="W6" s="90">
        <f>IF(COUNTIF(B6:U6,"X")&gt;3,"ERR",COUNTIF(B6:U6,"X"))</f>
        <v>1</v>
      </c>
      <c r="X6" s="90">
        <f t="shared" ref="X6:AD6" si="3">SUMIFS($B$6:$U$6,$B$3:$U$3,X1)</f>
        <v>0</v>
      </c>
      <c r="Y6" s="90">
        <f t="shared" si="3"/>
        <v>0</v>
      </c>
      <c r="Z6" s="90">
        <f t="shared" si="3"/>
        <v>0</v>
      </c>
      <c r="AA6" s="90">
        <f t="shared" si="3"/>
        <v>0</v>
      </c>
      <c r="AB6" s="90">
        <f t="shared" si="3"/>
        <v>0</v>
      </c>
      <c r="AC6" s="90">
        <f t="shared" si="3"/>
        <v>0</v>
      </c>
      <c r="AD6" s="90">
        <f t="shared" si="3"/>
        <v>0</v>
      </c>
      <c r="AE6" s="91"/>
    </row>
    <row r="7" spans="1:31" ht="20.100000000000001" customHeight="1">
      <c r="A7" s="88" t="s">
        <v>28</v>
      </c>
      <c r="B7" s="92"/>
      <c r="C7" s="92">
        <v>20</v>
      </c>
      <c r="D7" s="92"/>
      <c r="E7" s="92"/>
      <c r="F7" s="92"/>
      <c r="G7" s="92"/>
      <c r="H7" s="92"/>
      <c r="I7" s="92">
        <v>20</v>
      </c>
      <c r="J7" s="92" t="s">
        <v>57</v>
      </c>
      <c r="K7" s="92"/>
      <c r="L7" s="92"/>
      <c r="M7" s="92"/>
      <c r="N7" s="92"/>
      <c r="O7" s="92"/>
      <c r="P7" s="92"/>
      <c r="Q7" s="92"/>
      <c r="R7" s="92">
        <v>20</v>
      </c>
      <c r="S7" s="92"/>
      <c r="T7" s="92" t="s">
        <v>57</v>
      </c>
      <c r="U7" s="92">
        <v>20</v>
      </c>
      <c r="V7" s="93">
        <f>IF(OR(SUM(B7:U7)&gt;80,AND(COUNTIF(B7:U7,"X")&gt;2,SUM(B7:U7)-10=70)),"ERR",IF(AND(COUNTIF(B7:U7,"X")=0,SUM(B7:U7)=80),90,IF(COUNTIF(B7:U7,"X")&gt;2,SUM(B7:U7)-10,SUM(B7:U7))))</f>
        <v>80</v>
      </c>
      <c r="W7" s="93">
        <f>IF(COUNTIF(B7:U7,"X")&gt;3,"ERR",COUNTIF(B7:U7,"X"))</f>
        <v>2</v>
      </c>
      <c r="X7" s="90">
        <f t="shared" ref="X7:AD7" si="4">SUMIFS($B$7:$U$7,$B$3:$U$3,X1)</f>
        <v>60</v>
      </c>
      <c r="Y7" s="90">
        <f t="shared" si="4"/>
        <v>0</v>
      </c>
      <c r="Z7" s="90">
        <f t="shared" si="4"/>
        <v>0</v>
      </c>
      <c r="AA7" s="90">
        <f t="shared" si="4"/>
        <v>0</v>
      </c>
      <c r="AB7" s="90">
        <f t="shared" si="4"/>
        <v>0</v>
      </c>
      <c r="AC7" s="90">
        <f t="shared" si="4"/>
        <v>0</v>
      </c>
      <c r="AD7" s="90">
        <f t="shared" si="4"/>
        <v>0</v>
      </c>
      <c r="AE7" s="94"/>
    </row>
    <row r="8" spans="1:31" ht="21" customHeight="1">
      <c r="A8" s="95" t="s">
        <v>78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f>IF(OR(SUM(B8:U8)&gt;80,AND(COUNTIF(B8:U8,"X")&gt;2,SUM(B8:U8)-10=70)),"ERR",IF(AND(COUNTIF(B8:U8,"X")=0,SUM(B8:U8)=80),90,IF(COUNTIF(B8:U8,"X")&gt;2,SUM(B8:U8)-10,SUM(B8:U8))))</f>
        <v>0</v>
      </c>
      <c r="W8" s="97">
        <f>IF(COUNTIF(B8:U8,"X")&gt;3,"ERR",COUNTIF(B8:U8,"X"))</f>
        <v>0</v>
      </c>
      <c r="X8" s="90">
        <f t="shared" ref="X8:AD8" si="5">SUMIFS($B$8:$U$8,$B$3:$U$3,X1)</f>
        <v>0</v>
      </c>
      <c r="Y8" s="90">
        <f t="shared" si="5"/>
        <v>0</v>
      </c>
      <c r="Z8" s="90">
        <f t="shared" si="5"/>
        <v>0</v>
      </c>
      <c r="AA8" s="90">
        <f t="shared" si="5"/>
        <v>0</v>
      </c>
      <c r="AB8" s="90">
        <f t="shared" si="5"/>
        <v>0</v>
      </c>
      <c r="AC8" s="90">
        <f t="shared" si="5"/>
        <v>0</v>
      </c>
      <c r="AD8" s="90">
        <f t="shared" si="5"/>
        <v>0</v>
      </c>
      <c r="AE8" s="98"/>
    </row>
    <row r="9" spans="1:31" ht="21" customHeight="1">
      <c r="A9" s="99" t="s">
        <v>79</v>
      </c>
      <c r="B9" s="86" t="str">
        <f>IF(COUNTA($B$4:B8)&gt;1,"Err",IF(COUNTIF($B$4:B8,"B")&gt;0,10,""))</f>
        <v/>
      </c>
      <c r="C9" s="86" t="str">
        <f>IF(COUNTA(C4:C8)&gt;1,"Err",IF(COUNTIF(C4:C8,"B")&gt;0,10,""))</f>
        <v/>
      </c>
      <c r="D9" s="86" t="str">
        <f>IF(COUNTA(D4:D8)&gt;1,"Err",IF(COUNTIF(D4:D8,"B")&gt;0,10,IF(OR(AND(D4=20,SUM($B$4:D4)=80,COUNTIF($B$4:D4,"X")=0),AND(D5=20,SUM($B$5:D5)=80,COUNTIF($B$5:D5,"X")=0),AND(D6=20,SUM($B$6:D6)=80,COUNTIF($B$6:D6,"X")=0),AND(D7=20,SUM($B$7:D7)=80,COUNTIF($B$7:D7,"X")=0),AND(D8=20,SUM($B$8:D8)=80,COUNTIF($B$8:D8,"X")=0)),10,IF(AND((MAX($B$4:D4)+MAX($B$5:D5)+MAX($B$6:D6)+MAX($B$7:D7)+MAX($B$8:D8))=60,((MAX($B$4:D4)+MAX($B$5:D5)+MAX($B$6:D6)+MAX($B$7:D7)+MAX($B$8:D8))&gt;((MAX($B$4:C4)+MAX($B$5:C5)+MAX($B$6:C6)+MAX($B$7:C7)+MAX($B$8:C8))))),10,IF(AND((MAX($B$4:D4)+MAX($B$5:D5)+MAX($B$6:D6)+MAX($B$7:D7)+MAX($B$8:D8))=80,((MAX($B$4:D4)+MAX($B$5:D5)+MAX($B$6:D6)+MAX($B$7:D7)+MAX($B$8:D8))&gt;((MAX($B$4:C4)+MAX($B$5:C5)+MAX($B$6:C6)+MAX($B$7:C7)+MAX($B$8:C8))))),10,IF(AND((MAX($B$4:D4)+MAX($B$5:D5)+MAX($B$6:D6)+MAX($B$7:D7)+MAX($B$8:D8))=100,((MAX($B$4:D4)+MAX($B$5:D5)+MAX($B$6:D6)+MAX($B$7:D7)+MAX($B$8:D8))&gt;((MAX($B$4:C4)+MAX($B$5:C5)+MAX($B$6:C6)+MAX($B$7:C7)+MAX($B$8:C8))))),10,IF(AND(COUNTIF(D4:D8,"X")&gt;0,COUNTIF($B$4:D8,"X")&gt;4),-10,IF(OR(AND(D4="X",COUNTIF($B$4:D4,"X")=3),(AND(D5="X",COUNTIF($B$5:D5,"X")=3)),(AND(D6="X",COUNTIF($B$6:D6,"X")=3)),(AND(D7="X",COUNTIF($B$7:D7,"X")=3)),(AND(D8="X",COUNTIF($B$8:D8,"X")=3))),-10,""))))))))</f>
        <v/>
      </c>
      <c r="E9" s="86" t="str">
        <f>IF(COUNTA(E4:E8)&gt;1,"Err",IF(COUNTIF(E4:E8,"B")&gt;0,10,IF(OR(AND(E4=20,SUM($B$4:E4)=80,COUNTIF($B$4:E4,"X")=0),AND(E5=20,SUM($B$5:E5)=80,COUNTIF($B$5:E5,"X")=0),AND(E6=20,SUM($B$6:E6)=80,COUNTIF($B$6:E6,"X")=0),AND(E7=20,SUM($B$7:E7)=80,COUNTIF($B$7:E7,"X")=0),AND(E8=20,SUM($B$8:E8)=80,COUNTIF($B$8:E8,"X")=0)),10,IF(AND((MAX($B$4:E4)+MAX($B$5:E5)+MAX($B$6:E6)+MAX($B$7:E7)+MAX($B$8:E8))=60,((MAX($B$4:E4)+MAX($B$5:E5)+MAX($B$6:E6)+MAX($B$7:E7)+MAX($B$8:E8))&gt;((MAX($B$4:D4)+MAX($B$5:D5)+MAX($B$6:D6)+MAX($B$7:D7)+MAX($B$8:D8))))),10,IF(AND((MAX($B$4:E4)+MAX($B$5:E5)+MAX($B$6:E6)+MAX($B$7:E7)+MAX($B$8:E8))=80,((MAX($B$4:E4)+MAX($B$5:E5)+MAX($B$6:E6)+MAX($B$7:E7)+MAX($B$8:E8))&gt;((MAX($B$4:D4)+MAX($B$5:D5)+MAX($B$6:D6)+MAX($B$7:D7)+MAX($B$8:D8))))),10,IF(AND((MAX($B$4:E4)+MAX($B$5:E5)+MAX($B$6:E6)+MAX($B$7:E7)+MAX($B$8:E8))=100,((MAX($B$4:E4)+MAX($B$5:E5)+MAX($B$6:E6)+MAX($B$7:E7)+MAX($B$8:E8))&gt;((MAX($B$4:D4)+MAX($B$5:D5)+MAX($B$6:D6)+MAX($B$7:D7)+MAX($B$8:D8))))),10,IF(AND(COUNTIF(E4:E8,"X")&gt;0,COUNTIF($B$4:E8,"X")&gt;4),-10,IF(OR(AND(E4="X",COUNTIF($B$4:E4,"X")=3),(AND(E5="X",COUNTIF($B$5:E5,"X")=3)),(AND(E6="X",COUNTIF($B$6:E6,"X")=3)),(AND(E7="X",COUNTIF($B$7:E7,"X")=3)),(AND(E8="X",COUNTIF($B$8:E8,"X")=3))),-10,""))))))))</f>
        <v/>
      </c>
      <c r="F9" s="86" t="str">
        <f>IF(COUNTA(F4:F8)&gt;1,"Err",IF(COUNTIF(F4:F8,"B")&gt;0,10,IF(OR(AND(F4=20,SUM($B$4:F4)=80,COUNTIF($B$4:F4,"X")=0),AND(F5=20,SUM($B$5:F5)=80,COUNTIF($B$5:F5,"X")=0),AND(F6=20,SUM($B$6:F6)=80,COUNTIF($B$6:F6,"X")=0),AND(F7=20,SUM($B$7:F7)=80,COUNTIF($B$7:F7,"X")=0),AND(F8=20,SUM($B$8:F8)=80,COUNTIF($B$8:F8,"X")=0)),10,IF(AND((MAX($B$4:F4)+MAX($B$5:F5)+MAX($B$6:F6)+MAX($B$7:F7)+MAX($B$8:F8))=60,((MAX($B$4:F4)+MAX($B$5:F5)+MAX($B$6:F6)+MAX($B$7:F7)+MAX($B$8:F8))&gt;((MAX($B$4:E4)+MAX($B$5:E5)+MAX($B$6:E6)+MAX($B$7:E7)+MAX($B$8:E8))))),10,IF(AND((MAX($B$4:F4)+MAX($B$5:F5)+MAX($B$6:F6)+MAX($B$7:F7)+MAX($B$8:F8))=80,((MAX($B$4:F4)+MAX($B$5:F5)+MAX($B$6:F6)+MAX($B$7:F7)+MAX($B$8:F8))&gt;((MAX($B$4:E4)+MAX($B$5:E5)+MAX($B$6:E6)+MAX($B$7:E7)+MAX($B$8:E8))))),10,IF(AND((MAX($B$4:F4)+MAX($B$5:F5)+MAX($B$6:F6)+MAX($B$7:F7)+MAX($B$8:F8))=100,((MAX($B$4:F4)+MAX($B$5:F5)+MAX($B$6:F6)+MAX($B$7:F7)+MAX($B$8:F8))&gt;((MAX($B$4:E4)+MAX($B$5:E5)+MAX($B$6:E6)+MAX($B$7:E7)+MAX($B$8:E8))))),10,IF(AND(COUNTIF(F4:F8,"X")&gt;0,COUNTIF($B$4:F8,"X")&gt;4),-10,IF(OR(AND(F4="X",COUNTIF($B$4:F4,"X")=3),(AND(F5="X",COUNTIF($B$5:F5,"X")=3)),(AND(F6="X",COUNTIF($B$6:F6,"X")=3)),(AND(F7="X",COUNTIF($B$7:F7,"X")=3)),(AND(F8="X",COUNTIF($B$8:F8,"X")=3))),-10,""))))))))</f>
        <v/>
      </c>
      <c r="G9" s="86" t="str">
        <f>IF(COUNTA(G4:G8)&gt;1,"Err",IF(COUNTIF(G4:G8,"B")&gt;0,10,IF(OR(AND(G4=20,SUM($B$4:G4)=80,COUNTIF($B$4:G4,"X")=0),AND(G5=20,SUM($B$5:G5)=80,COUNTIF($B$5:G5,"X")=0),AND(G6=20,SUM($B$6:G6)=80,COUNTIF($B$6:G6,"X")=0),AND(G7=20,SUM($B$7:G7)=80,COUNTIF($B$7:G7,"X")=0),AND(G8=20,SUM($B$8:G8)=80,COUNTIF($B$8:G8,"X")=0)),10,IF(AND((MAX($B$4:G4)+MAX($B$5:G5)+MAX($B$6:G6)+MAX($B$7:G7)+MAX($B$8:G8))=60,((MAX($B$4:G4)+MAX($B$5:G5)+MAX($B$6:G6)+MAX($B$7:G7)+MAX($B$8:G8))&gt;((MAX($B$4:F4)+MAX($B$5:F5)+MAX($B$6:F6)+MAX($B$7:F7)+MAX($B$8:F8))))),10,IF(AND((MAX($B$4:G4)+MAX($B$5:G5)+MAX($B$6:G6)+MAX($B$7:G7)+MAX($B$8:G8))=80,((MAX($B$4:G4)+MAX($B$5:G5)+MAX($B$6:G6)+MAX($B$7:G7)+MAX($B$8:G8))&gt;((MAX($B$4:F4)+MAX($B$5:F5)+MAX($B$6:F6)+MAX($B$7:F7)+MAX($B$8:F8))))),10,IF(AND((MAX($B$4:G4)+MAX($B$5:G5)+MAX($B$6:G6)+MAX($B$7:G7)+MAX($B$8:G8))=100,((MAX($B$4:G4)+MAX($B$5:G5)+MAX($B$6:G6)+MAX($B$7:G7)+MAX($B$8:G8))&gt;((MAX($B$4:F4)+MAX($B$5:F5)+MAX($B$6:F6)+MAX($B$7:F7)+MAX($B$8:F8))))),10,IF(AND(COUNTIF(G4:G8,"X")&gt;0,COUNTIF($B$4:G8,"X")&gt;4),-10,IF(OR(AND(G4="X",COUNTIF($B$4:G4,"X")=3),(AND(G5="X",COUNTIF($B$5:G5,"X")=3)),(AND(G6="X",COUNTIF($B$6:G6,"X")=3)),(AND(G7="X",COUNTIF($B$7:G7,"X")=3)),(AND(G8="X",COUNTIF($B$8:G8,"X")=3))),-10,""))))))))</f>
        <v/>
      </c>
      <c r="H9" s="86" t="str">
        <f>IF(COUNTA(H4:H8)&gt;1,"Err",IF(COUNTIF(H4:H8,"B")&gt;0,10,IF(OR(AND(H4=20,SUM($B$4:H4)=80,COUNTIF($B$4:H4,"X")=0),AND(H5=20,SUM($B$5:H5)=80,COUNTIF($B$5:H5,"X")=0),AND(H6=20,SUM($B$6:H6)=80,COUNTIF($B$6:H6,"X")=0),AND(H7=20,SUM($B$7:H7)=80,COUNTIF($B$7:H7,"X")=0),AND(H8=20,SUM($B$8:H8)=80,COUNTIF($B$8:H8,"X")=0)),10,IF(AND((MAX($B$4:H4)+MAX($B$5:H5)+MAX($B$6:H6)+MAX($B$7:H7)+MAX($B$8:H8))=60,((MAX($B$4:H4)+MAX($B$5:H5)+MAX($B$6:H6)+MAX($B$7:H7)+MAX($B$8:H8))&gt;((MAX($B$4:G4)+MAX($B$5:G5)+MAX($B$6:G6)+MAX($B$7:G7)+MAX($B$8:G8))))),10,IF(AND((MAX($B$4:H4)+MAX($B$5:H5)+MAX($B$6:H6)+MAX($B$7:H7)+MAX($B$8:H8))=80,((MAX($B$4:H4)+MAX($B$5:H5)+MAX($B$6:H6)+MAX($B$7:H7)+MAX($B$8:H8))&gt;((MAX($B$4:G4)+MAX($B$5:G5)+MAX($B$6:G6)+MAX($B$7:G7)+MAX($B$8:G8))))),10,IF(AND((MAX($B$4:H4)+MAX($B$5:H5)+MAX($B$6:H6)+MAX($B$7:H7)+MAX($B$8:H8))=100,((MAX($B$4:H4)+MAX($B$5:H5)+MAX($B$6:H6)+MAX($B$7:H7)+MAX($B$8:H8))&gt;((MAX($B$4:G4)+MAX($B$5:G5)+MAX($B$6:G6)+MAX($B$7:G7)+MAX($B$8:G8))))),10,IF(AND(COUNTIF(H4:H8,"X")&gt;0,COUNTIF($B$4:H8,"X")&gt;4),-10,IF(OR(AND(H4="X",COUNTIF($B$4:H4,"X")=3),(AND(H5="X",COUNTIF($B$5:H5,"X")=3)),(AND(H6="X",COUNTIF($B$6:H6,"X")=3)),(AND(H7="X",COUNTIF($B$7:H7,"X")=3)),(AND(H8="X",COUNTIF($B$8:H8,"X")=3))),-10,""))))))))</f>
        <v/>
      </c>
      <c r="I9" s="86" t="str">
        <f>IF(COUNTA(I4:I8)&gt;1,"Err",IF(COUNTIF(I4:I8,"B")&gt;0,10,IF(OR(AND(I4=20,SUM($B$4:I4)=80,COUNTIF($B$4:I4,"X")=0),AND(I5=20,SUM($B$5:I5)=80,COUNTIF($B$5:I5,"X")=0),AND(I6=20,SUM($B$6:I6)=80,COUNTIF($B$6:I6,"X")=0),AND(I7=20,SUM($B$7:I7)=80,COUNTIF($B$7:I7,"X")=0),AND(I8=20,SUM($B$8:I8)=80,COUNTIF($B$8:I8,"X")=0)),10,IF(AND((MAX($B$4:I4)+MAX($B$5:I5)+MAX($B$6:I6)+MAX($B$7:I7)+MAX($B$8:I8))=60,((MAX($B$4:I4)+MAX($B$5:I5)+MAX($B$6:I6)+MAX($B$7:I7)+MAX($B$8:I8))&gt;((MAX($B$4:H4)+MAX($B$5:H5)+MAX($B$6:H6)+MAX($B$7:H7)+MAX($B$8:H8))))),10,IF(AND((MAX($B$4:I4)+MAX($B$5:I5)+MAX($B$6:I6)+MAX($B$7:I7)+MAX($B$8:I8))=80,((MAX($B$4:I4)+MAX($B$5:I5)+MAX($B$6:I6)+MAX($B$7:I7)+MAX($B$8:I8))&gt;((MAX($B$4:H4)+MAX($B$5:H5)+MAX($B$6:H6)+MAX($B$7:H7)+MAX($B$8:H8))))),10,IF(AND((MAX($B$4:I4)+MAX($B$5:I5)+MAX($B$6:I6)+MAX($B$7:I7)+MAX($B$8:I8))=100,((MAX($B$4:I4)+MAX($B$5:I5)+MAX($B$6:I6)+MAX($B$7:I7)+MAX($B$8:I8))&gt;((MAX($B$4:H4)+MAX($B$5:H5)+MAX($B$6:H6)+MAX($B$7:H7)+MAX($B$8:H8))))),10,IF(AND(COUNTIF(I4:I8,"X")&gt;0,COUNTIF($B$4:I8,"X")&gt;4),-10,IF(OR(AND(I4="X",COUNTIF($B$4:I4,"X")=3),(AND(I5="X",COUNTIF($B$5:I5,"X")=3)),(AND(I6="X",COUNTIF($B$6:I6,"X")=3)),(AND(I7="X",COUNTIF($B$7:I7,"X")=3)),(AND(I8="X",COUNTIF($B$8:I8,"X")=3))),-10,""))))))))</f>
        <v/>
      </c>
      <c r="J9" s="86" t="str">
        <f>IF(COUNTA(J4:J8)&gt;1,"Err",IF(COUNTIF(J4:J8,"B")&gt;0,10,IF(OR(AND(J4=20,SUM($B$4:J4)=80,COUNTIF($B$4:J4,"X")=0),AND(J5=20,SUM($B$5:J5)=80,COUNTIF($B$5:J5,"X")=0),AND(J6=20,SUM($B$6:J6)=80,COUNTIF($B$6:J6,"X")=0),AND(J7=20,SUM($B$7:J7)=80,COUNTIF($B$7:J7,"X")=0),AND(J8=20,SUM($B$8:J8)=80,COUNTIF($B$8:J8,"X")=0)),10,IF(AND((MAX($B$4:J4)+MAX($B$5:J5)+MAX($B$6:J6)+MAX($B$7:J7)+MAX($B$8:J8))=60,((MAX($B$4:J4)+MAX($B$5:J5)+MAX($B$6:J6)+MAX($B$7:J7)+MAX($B$8:J8))&gt;((MAX($B$4:I4)+MAX($B$5:I5)+MAX($B$6:I6)+MAX($B$7:I7)+MAX($B$8:I8))))),10,IF(AND((MAX($B$4:J4)+MAX($B$5:J5)+MAX($B$6:J6)+MAX($B$7:J7)+MAX($B$8:J8))=80,((MAX($B$4:J4)+MAX($B$5:J5)+MAX($B$6:J6)+MAX($B$7:J7)+MAX($B$8:J8))&gt;((MAX($B$4:I4)+MAX($B$5:I5)+MAX($B$6:I6)+MAX($B$7:I7)+MAX($B$8:I8))))),10,IF(AND((MAX($B$4:J4)+MAX($B$5:J5)+MAX($B$6:J6)+MAX($B$7:J7)+MAX($B$8:J8))=100,((MAX($B$4:J4)+MAX($B$5:J5)+MAX($B$6:J6)+MAX($B$7:J7)+MAX($B$8:J8))&gt;((MAX($B$4:I4)+MAX($B$5:I5)+MAX($B$6:I6)+MAX($B$7:I7)+MAX($B$8:I8))))),10,IF(AND(COUNTIF(J4:J8,"X")&gt;0,COUNTIF($B$4:J8,"X")&gt;4),-10,IF(OR(AND(J4="X",COUNTIF($B$4:J4,"X")=3),(AND(J5="X",COUNTIF($B$5:J5,"X")=3)),(AND(J6="X",COUNTIF($B$6:J6,"X")=3)),(AND(J7="X",COUNTIF($B$7:J7,"X")=3)),(AND(J8="X",COUNTIF($B$8:J8,"X")=3))),-10,""))))))))</f>
        <v/>
      </c>
      <c r="K9" s="86" t="str">
        <f>IF(COUNTA(K4:K8)&gt;1,"Err",IF(COUNTIF(K4:K8,"B")&gt;0,10,IF(OR(AND(K4=20,SUM($B$4:K4)=80,COUNTIF($B$4:K4,"X")=0),AND(K5=20,SUM($B$5:K5)=80,COUNTIF($B$5:K5,"X")=0),AND(K6=20,SUM($B$6:K6)=80,COUNTIF($B$6:K6,"X")=0),AND(K7=20,SUM($B$7:K7)=80,COUNTIF($B$7:K7,"X")=0),AND(K8=20,SUM($B$8:K8)=80,COUNTIF($B$8:K8,"X")=0)),10,IF(AND((MAX($B$4:K4)+MAX($B$5:K5)+MAX($B$6:K6)+MAX($B$7:K7)+MAX($B$8:K8))=60,((MAX($B$4:K4)+MAX($B$5:K5)+MAX($B$6:K6)+MAX($B$7:K7)+MAX($B$8:K8))&gt;((MAX($B$4:J4)+MAX($B$5:J5)+MAX($B$6:J6)+MAX($B$7:J7)+MAX($B$8:J8))))),10,IF(AND((MAX($B$4:K4)+MAX($B$5:K5)+MAX($B$6:K6)+MAX($B$7:K7)+MAX($B$8:K8))=80,((MAX($B$4:K4)+MAX($B$5:K5)+MAX($B$6:K6)+MAX($B$7:K7)+MAX($B$8:K8))&gt;((MAX($B$4:J4)+MAX($B$5:J5)+MAX($B$6:J6)+MAX($B$7:J7)+MAX($B$8:J8))))),10,IF(AND((MAX($B$4:K4)+MAX($B$5:K5)+MAX($B$6:K6)+MAX($B$7:K7)+MAX($B$8:K8))=100,((MAX($B$4:K4)+MAX($B$5:K5)+MAX($B$6:K6)+MAX($B$7:K7)+MAX($B$8:K8))&gt;((MAX($B$4:J4)+MAX($B$5:J5)+MAX($B$6:J6)+MAX($B$7:J7)+MAX($B$8:J8))))),10,IF(AND(COUNTIF(K4:K8,"X")&gt;0,COUNTIF($B$4:K8,"X")&gt;4),-10,IF(OR(AND(K4="X",COUNTIF($B$4:K4,"X")=3),(AND(K5="X",COUNTIF($B$5:K5,"X")=3)),(AND(K6="X",COUNTIF($B$6:K6,"X")=3)),(AND(K7="X",COUNTIF($B$7:K7,"X")=3)),(AND(K8="X",COUNTIF($B$8:K8,"X")=3))),-10,""))))))))</f>
        <v/>
      </c>
      <c r="L9" s="86" t="str">
        <f>IF(COUNTA(L4:L8)&gt;1,"Err",IF(COUNTIF(L4:L8,"B")&gt;0,10,IF(OR(AND(L4=20,SUM($B$4:L4)=80,COUNTIF($B$4:L4,"X")=0),AND(L5=20,SUM($B$5:L5)=80,COUNTIF($B$5:L5,"X")=0),AND(L6=20,SUM($B$6:L6)=80,COUNTIF($B$6:L6,"X")=0),AND(L7=20,SUM($B$7:L7)=80,COUNTIF($B$7:L7,"X")=0),AND(L8=20,SUM($B$8:L8)=80,COUNTIF($B$8:L8,"X")=0)),10,IF(AND((MAX($B$4:L4)+MAX($B$5:L5)+MAX($B$6:L6)+MAX($B$7:L7)+MAX($B$8:L8))=60,((MAX($B$4:L4)+MAX($B$5:L5)+MAX($B$6:L6)+MAX($B$7:L7)+MAX($B$8:L8))&gt;((MAX($B$4:K4)+MAX($B$5:K5)+MAX($B$6:K6)+MAX($B$7:K7)+MAX($B$8:K8))))),10,IF(AND((MAX($B$4:L4)+MAX($B$5:L5)+MAX($B$6:L6)+MAX($B$7:L7)+MAX($B$8:L8))=80,((MAX($B$4:L4)+MAX($B$5:L5)+MAX($B$6:L6)+MAX($B$7:L7)+MAX($B$8:L8))&gt;((MAX($B$4:K4)+MAX($B$5:K5)+MAX($B$6:K6)+MAX($B$7:K7)+MAX($B$8:K8))))),10,IF(AND((MAX($B$4:L4)+MAX($B$5:L5)+MAX($B$6:L6)+MAX($B$7:L7)+MAX($B$8:L8))=100,((MAX($B$4:L4)+MAX($B$5:L5)+MAX($B$6:L6)+MAX($B$7:L7)+MAX($B$8:L8))&gt;((MAX($B$4:K4)+MAX($B$5:K5)+MAX($B$6:K6)+MAX($B$7:K7)+MAX($B$8:K8))))),10,IF(AND(COUNTIF(L4:L8,"X")&gt;0,COUNTIF($B$4:L8,"X")&gt;4),-10,IF(OR(AND(L4="X",COUNTIF($B$4:L4,"X")=3),(AND(L5="X",COUNTIF($B$5:L5,"X")=3)),(AND(L6="X",COUNTIF($B$6:L6,"X")=3)),(AND(L7="X",COUNTIF($B$7:L7,"X")=3)),(AND(L8="X",COUNTIF($B$8:L8,"X")=3))),-10,""))))))))</f>
        <v/>
      </c>
      <c r="M9" s="86" t="str">
        <f>IF(COUNTA(M4:M8)&gt;1,"Err",IF(COUNTIF(M4:M8,"B")&gt;0,10,IF(OR(AND(M4=20,SUM($B$4:M4)=80,COUNTIF($B$4:M4,"X")=0),AND(M5=20,SUM($B$5:M5)=80,COUNTIF($B$5:M5,"X")=0),AND(M6=20,SUM($B$6:M6)=80,COUNTIF($B$6:M6,"X")=0),AND(M7=20,SUM($B$7:M7)=80,COUNTIF($B$7:M7,"X")=0),AND(M8=20,SUM($B$8:M8)=80,COUNTIF($B$8:M8,"X")=0)),10,IF(AND((MAX($B$4:M4)+MAX($B$5:M5)+MAX($B$6:M6)+MAX($B$7:M7)+MAX($B$8:M8))=60,((MAX($B$4:M4)+MAX($B$5:M5)+MAX($B$6:M6)+MAX($B$7:M7)+MAX($B$8:M8))&gt;((MAX($B$4:L4)+MAX($B$5:L5)+MAX($B$6:L6)+MAX($B$7:L7)+MAX($B$8:L8))))),10,IF(AND((MAX($B$4:M4)+MAX($B$5:M5)+MAX($B$6:M6)+MAX($B$7:M7)+MAX($B$8:M8))=80,((MAX($B$4:M4)+MAX($B$5:M5)+MAX($B$6:M6)+MAX($B$7:M7)+MAX($B$8:M8))&gt;((MAX($B$4:L4)+MAX($B$5:L5)+MAX($B$6:L6)+MAX($B$7:L7)+MAX($B$8:L8))))),10,IF(AND((MAX($B$4:M4)+MAX($B$5:M5)+MAX($B$6:M6)+MAX($B$7:M7)+MAX($B$8:M8))=100,((MAX($B$4:M4)+MAX($B$5:M5)+MAX($B$6:M6)+MAX($B$7:M7)+MAX($B$8:M8))&gt;((MAX($B$4:L4)+MAX($B$5:L5)+MAX($B$6:L6)+MAX($B$7:L7)+MAX($B$8:L8))))),10,IF(AND(COUNTIF(M4:M8,"X")&gt;0,COUNTIF($B$4:M8,"X")&gt;4),-10,IF(OR(AND(M4="X",COUNTIF($B$4:M4,"X")=3),(AND(M5="X",COUNTIF($B$5:M5,"X")=3)),(AND(M6="X",COUNTIF($B$6:M6,"X")=3)),(AND(M7="X",COUNTIF($B$7:M7,"X")=3)),(AND(M8="X",COUNTIF($B$8:M8,"X")=3))),-10,""))))))))</f>
        <v/>
      </c>
      <c r="N9" s="86" t="str">
        <f>IF(COUNTA(N4:N8)&gt;1,"Err",IF(COUNTIF(N4:N8,"B")&gt;0,10,IF(OR(AND(N4=20,SUM($B$4:N4)=80,COUNTIF($B$4:N4,"X")=0),AND(N5=20,SUM($B$5:N5)=80,COUNTIF($B$5:N5,"X")=0),AND(N6=20,SUM($B$6:N6)=80,COUNTIF($B$6:N6,"X")=0),AND(N7=20,SUM($B$7:N7)=80,COUNTIF($B$7:N7,"X")=0),AND(N8=20,SUM($B$8:N8)=80,COUNTIF($B$8:N8,"X")=0)),10,IF(AND((MAX($B$4:N4)+MAX($B$5:N5)+MAX($B$6:N6)+MAX($B$7:N7)+MAX($B$8:N8))=60,((MAX($B$4:N4)+MAX($B$5:N5)+MAX($B$6:N6)+MAX($B$7:N7)+MAX($B$8:N8))&gt;((MAX($B$4:M4)+MAX($B$5:M5)+MAX($B$6:M6)+MAX($B$7:M7)+MAX($B$8:M8))))),10,IF(AND((MAX($B$4:N4)+MAX($B$5:N5)+MAX($B$6:N6)+MAX($B$7:N7)+MAX($B$8:N8))=80,((MAX($B$4:N4)+MAX($B$5:N5)+MAX($B$6:N6)+MAX($B$7:N7)+MAX($B$8:N8))&gt;((MAX($B$4:M4)+MAX($B$5:M5)+MAX($B$6:M6)+MAX($B$7:M7)+MAX($B$8:M8))))),10,IF(AND((MAX($B$4:N4)+MAX($B$5:N5)+MAX($B$6:N6)+MAX($B$7:N7)+MAX($B$8:N8))=100,((MAX($B$4:N4)+MAX($B$5:N5)+MAX($B$6:N6)+MAX($B$7:N7)+MAX($B$8:N8))&gt;((MAX($B$4:M4)+MAX($B$5:M5)+MAX($B$6:M6)+MAX($B$7:M7)+MAX($B$8:M8))))),10,IF(AND(COUNTIF(N4:N8,"X")&gt;0,COUNTIF($B$4:N8,"X")&gt;4),-10,IF(OR(AND(N4="X",COUNTIF($B$4:N4,"X")=3),(AND(N5="X",COUNTIF($B$5:N5,"X")=3)),(AND(N6="X",COUNTIF($B$6:N6,"X")=3)),(AND(N7="X",COUNTIF($B$7:N7,"X")=3)),(AND(N8="X",COUNTIF($B$8:N8,"X")=3))),-10,""))))))))</f>
        <v/>
      </c>
      <c r="O9" s="86" t="str">
        <f>IF(COUNTA(O4:O8)&gt;1,"Err",IF(COUNTIF(O4:O8,"B")&gt;0,10,IF(OR(AND(O4=20,SUM($B$4:O4)=80,COUNTIF($B$4:O4,"X")=0),AND(O5=20,SUM($B$5:O5)=80,COUNTIF($B$5:O5,"X")=0),AND(O6=20,SUM($B$6:O6)=80,COUNTIF($B$6:O6,"X")=0),AND(O7=20,SUM($B$7:O7)=80,COUNTIF($B$7:O7,"X")=0),AND(O8=20,SUM($B$8:O8)=80,COUNTIF($B$8:O8,"X")=0)),10,IF(AND((MAX($B$4:O4)+MAX($B$5:O5)+MAX($B$6:O6)+MAX($B$7:O7)+MAX($B$8:O8))=60,((MAX($B$4:O4)+MAX($B$5:O5)+MAX($B$6:O6)+MAX($B$7:O7)+MAX($B$8:O8))&gt;((MAX($B$4:N4)+MAX($B$5:N5)+MAX($B$6:N6)+MAX($B$7:N7)+MAX($B$8:N8))))),10,IF(AND((MAX($B$4:O4)+MAX($B$5:O5)+MAX($B$6:O6)+MAX($B$7:O7)+MAX($B$8:O8))=80,((MAX($B$4:O4)+MAX($B$5:O5)+MAX($B$6:O6)+MAX($B$7:O7)+MAX($B$8:O8))&gt;((MAX($B$4:N4)+MAX($B$5:N5)+MAX($B$6:N6)+MAX($B$7:N7)+MAX($B$8:N8))))),10,IF(AND((MAX($B$4:O4)+MAX($B$5:O5)+MAX($B$6:O6)+MAX($B$7:O7)+MAX($B$8:O8))=100,((MAX($B$4:O4)+MAX($B$5:O5)+MAX($B$6:O6)+MAX($B$7:O7)+MAX($B$8:O8))&gt;((MAX($B$4:N4)+MAX($B$5:N5)+MAX($B$6:N6)+MAX($B$7:N7)+MAX($B$8:N8))))),10,IF(AND(COUNTIF(O4:O8,"X")&gt;0,COUNTIF($B$4:O8,"X")&gt;4),-10,IF(OR(AND(O4="X",COUNTIF($B$4:O4,"X")=3),(AND(O5="X",COUNTIF($B$5:O5,"X")=3)),(AND(O6="X",COUNTIF($B$6:O6,"X")=3)),(AND(O7="X",COUNTIF($B$7:O7,"X")=3)),(AND(O8="X",COUNTIF($B$8:O8,"X")=3))),-10,""))))))))</f>
        <v/>
      </c>
      <c r="P9" s="86" t="str">
        <f>IF(COUNTA(P4:P8)&gt;1,"Err",IF(COUNTIF(P4:P8,"B")&gt;0,10,IF(OR(AND(P4=20,SUM($B$4:P4)=80,COUNTIF($B$4:P4,"X")=0),AND(P5=20,SUM($B$5:P5)=80,COUNTIF($B$5:P5,"X")=0),AND(P6=20,SUM($B$6:P6)=80,COUNTIF($B$6:P6,"X")=0),AND(P7=20,SUM($B$7:P7)=80,COUNTIF($B$7:P7,"X")=0),AND(P8=20,SUM($B$8:P8)=80,COUNTIF($B$8:P8,"X")=0)),10,IF(AND((MAX($B$4:P4)+MAX($B$5:P5)+MAX($B$6:P6)+MAX($B$7:P7)+MAX($B$8:P8))=60,((MAX($B$4:P4)+MAX($B$5:P5)+MAX($B$6:P6)+MAX($B$7:P7)+MAX($B$8:P8))&gt;((MAX($B$4:O4)+MAX($B$5:O5)+MAX($B$6:O6)+MAX($B$7:O7)+MAX($B$8:O8))))),10,IF(AND((MAX($B$4:P4)+MAX($B$5:P5)+MAX($B$6:P6)+MAX($B$7:P7)+MAX($B$8:P8))=80,((MAX($B$4:P4)+MAX($B$5:P5)+MAX($B$6:P6)+MAX($B$7:P7)+MAX($B$8:P8))&gt;((MAX($B$4:O4)+MAX($B$5:O5)+MAX($B$6:O6)+MAX($B$7:O7)+MAX($B$8:O8))))),10,IF(AND((MAX($B$4:P4)+MAX($B$5:P5)+MAX($B$6:P6)+MAX($B$7:P7)+MAX($B$8:P8))=100,((MAX($B$4:P4)+MAX($B$5:P5)+MAX($B$6:P6)+MAX($B$7:P7)+MAX($B$8:P8))&gt;((MAX($B$4:O4)+MAX($B$5:O5)+MAX($B$6:O6)+MAX($B$7:O7)+MAX($B$8:O8))))),10,IF(AND(COUNTIF(P4:P8,"X")&gt;0,COUNTIF($B$4:P8,"X")&gt;4),-10,IF(OR(AND(P4="X",COUNTIF($B$4:P4,"X")=3),(AND(P5="X",COUNTIF($B$5:P5,"X")=3)),(AND(P6="X",COUNTIF($B$6:P6,"X")=3)),(AND(P7="X",COUNTIF($B$7:P7,"X")=3)),(AND(P8="X",COUNTIF($B$8:P8,"X")=3))),-10,""))))))))</f>
        <v/>
      </c>
      <c r="Q9" s="100">
        <f>IF(COUNTA(Q4:Q8)&gt;1,"Err",IF(COUNTIF(Q4:Q8,"B")&gt;0,10,IF(OR(AND(Q4=20,SUM($B$4:Q4)=80,COUNTIF($B$4:Q4,"X")=0),AND(Q5=20,SUM($B$5:Q5)=80,COUNTIF($B$5:Q5,"X")=0),AND(Q6=20,SUM($B$6:Q6)=80,COUNTIF($B$6:Q6,"X")=0),AND(Q7=20,SUM($B$7:Q7)=80,COUNTIF($B$7:Q7,"X")=0),AND(Q8=20,SUM($B$8:Q8)=80,COUNTIF($B$8:Q8,"X")=0)),10,IF(AND((MAX($B$4:Q4)+MAX($B$5:Q5)+MAX($B$6:Q6)+MAX($B$7:Q7)+MAX($B$8:Q8))=60,((MAX($B$4:Q4)+MAX($B$5:Q5)+MAX($B$6:Q6)+MAX($B$7:Q7)+MAX($B$8:Q8))&gt;((MAX($B$4:P4)+MAX($B$5:P5)+MAX($B$6:P6)+MAX($B$7:P7)+MAX($B$8:P8))))),10,IF(AND((MAX($B$4:Q4)+MAX($B$5:Q5)+MAX($B$6:Q6)+MAX($B$7:Q7)+MAX($B$8:Q8))=80,((MAX($B$4:Q4)+MAX($B$5:Q5)+MAX($B$6:Q6)+MAX($B$7:Q7)+MAX($B$8:Q8))&gt;((MAX($B$4:P4)+MAX($B$5:P5)+MAX($B$6:P6)+MAX($B$7:P7)+MAX($B$8:P8))))),10,IF(AND((MAX($B$4:Q4)+MAX($B$5:Q5)+MAX($B$6:Q6)+MAX($B$7:Q7)+MAX($B$8:Q8))=100,((MAX($B$4:Q4)+MAX($B$5:Q5)+MAX($B$6:Q6)+MAX($B$7:Q7)+MAX($B$8:Q8))&gt;((MAX($B$4:P4)+MAX($B$5:P5)+MAX($B$6:P6)+MAX($B$7:P7)+MAX($B$8:P8))))),10,IF(COUNTIF(Q4:Q8,"X")&gt;0,-10,"")))))))</f>
        <v>-10</v>
      </c>
      <c r="R9" s="86" t="str">
        <f>IF(COUNTA(R4:R8)&gt;1,"Err",IF(COUNTIF(R4:R8,"B")&gt;0,10,IF(OR(AND(R4=20,SUM($B$4:R4)=80,COUNTIF($B$4:R4,"X")=0),AND(R5=20,SUM($B$5:R5)=80,COUNTIF($B$5:R5,"X")=0),AND(R6=20,SUM($B$6:R6)=80,COUNTIF($B$6:R6,"X")=0),AND(R7=20,SUM($B$7:R7)=80,COUNTIF($B$7:R7,"X")=0),AND(R8=20,SUM($B$8:R8)=80,COUNTIF($B$8:R8,"X")=0)),10,IF(AND((MAX($B$4:R4)+MAX($B$5:R5)+MAX($B$6:R6)+MAX($B$7:R7)+MAX($B$8:R8))=60,((MAX($B$4:R4)+MAX($B$5:R5)+MAX($B$6:R6)+MAX($B$7:R7)+MAX($B$8:R8))&gt;((MAX($B$4:Q4)+MAX($B$5:Q5)+MAX($B$6:Q6)+MAX($B$7:Q7)+MAX($B$8:Q8))))),10,IF(AND((MAX($B$4:R4)+MAX($B$5:R5)+MAX($B$6:R6)+MAX($B$7:R7)+MAX($B$8:R8))=80,((MAX($B$4:R4)+MAX($B$5:R5)+MAX($B$6:R6)+MAX($B$7:R7)+MAX($B$8:R8))&gt;((MAX($B$4:Q4)+MAX($B$5:Q5)+MAX($B$6:Q6)+MAX($B$7:Q7)+MAX($B$8:Q8))))),10,IF(AND((MAX($B$4:R4)+MAX($B$5:R5)+MAX($B$6:R6)+MAX($B$7:R7)+MAX($B$8:R8))=100,((MAX($B$4:R4)+MAX($B$5:R5)+MAX($B$6:R6)+MAX($B$7:R7)+MAX($B$8:R8))&gt;((MAX($B$4:Q4)+MAX($B$5:Q5)+MAX($B$6:Q6)+MAX($B$7:Q7)+MAX($B$8:Q8))))),10,IF(COUNTIF(R4:R8,"X")&gt;0,-10,"")))))))</f>
        <v/>
      </c>
      <c r="S9" s="86" t="str">
        <f>IF(COUNTA(S4:S8)&gt;1,"Err",IF(COUNTIF(S4:S8,"B")&gt;0,10,IF(OR(AND(S4=20,SUM($B$4:S4)=80,COUNTIF($B$4:S4,"X")=0),AND(S5=20,SUM($B$5:S5)=80,COUNTIF($B$5:S5,"X")=0),AND(S6=20,SUM($B$6:S6)=80,COUNTIF($B$6:S6,"X")=0),AND(S7=20,SUM($B$7:S7)=80,COUNTIF($B$7:S7,"X")=0),AND(S8=20,SUM($B$8:S8)=80,COUNTIF($B$8:S8,"X")=0)),10,IF(AND((MAX($B$4:S4)+MAX($B$5:S5)+MAX($B$6:S6)+MAX($B$7:S7)+MAX($B$8:S8))=60,((MAX($B$4:S4)+MAX($B$5:S5)+MAX($B$6:S6)+MAX($B$7:S7)+MAX($B$8:S8))&gt;((MAX($B$4:R4)+MAX($B$5:R5)+MAX($B$6:R6)+MAX($B$7:R7)+MAX($B$8:R8))))),10,IF(AND((MAX($B$4:S4)+MAX($B$5:S5)+MAX($B$6:S6)+MAX($B$7:S7)+MAX($B$8:S8))=80,((MAX($B$4:S4)+MAX($B$5:S5)+MAX($B$6:S6)+MAX($B$7:S7)+MAX($B$8:S8))&gt;((MAX($B$4:R4)+MAX($B$5:R5)+MAX($B$6:R6)+MAX($B$7:R7)+MAX($B$8:R8))))),10,IF(AND((MAX($B$4:S4)+MAX($B$5:S5)+MAX($B$6:S6)+MAX($B$7:S7)+MAX($B$8:S8))=100,((MAX($B$4:S4)+MAX($B$5:S5)+MAX($B$6:S6)+MAX($B$7:S7)+MAX($B$8:S8))&gt;((MAX($B$4:R4)+MAX($B$5:R5)+MAX($B$6:R6)+MAX($B$7:R7)+MAX($B$8:R8))))),10,IF(COUNTIF(S4:S8,"X")&gt;0,-10,"")))))))</f>
        <v/>
      </c>
      <c r="T9" s="100">
        <f>IF(COUNTA(T4:T8)&gt;1,"Err",IF(COUNTIF(T4:T8,"B")&gt;0,10,IF(OR(AND(T4=20,SUM($B$4:T4)=80,COUNTIF($B$4:T4,"X")=0),AND(T5=20,SUM($B$5:T5)=80,COUNTIF($B$5:T5,"X")=0),AND(T6=20,SUM($B$6:T6)=80,COUNTIF($B$6:T6,"X")=0),AND(T7=20,SUM($B$7:T7)=80,COUNTIF($B$7:T7,"X")=0),AND(T8=20,SUM($B$8:T8)=80,COUNTIF($B$8:T8,"X")=0)),10,IF(AND((MAX($B$4:T4)+MAX($B$5:T5)+MAX($B$6:T6)+MAX($B$7:T7)+MAX($B$8:T8))=60,((MAX($B$4:T4)+MAX($B$5:T5)+MAX($B$6:T6)+MAX($B$7:T7)+MAX($B$8:T8))&gt;((MAX($B$4:S4)+MAX($B$5:S5)+MAX($B$6:S6)+MAX($B$7:S7)+MAX($B$8:S8))))),10,IF(AND((MAX($B$4:T4)+MAX($B$5:T5)+MAX($B$6:T6)+MAX($B$7:T7)+MAX($B$8:T8))=80,((MAX($B$4:T4)+MAX($B$5:T5)+MAX($B$6:T6)+MAX($B$7:T7)+MAX($B$8:T8))&gt;((MAX($B$4:S4)+MAX($B$5:S5)+MAX($B$6:S6)+MAX($B$7:S7)+MAX($B$8:S8))))),10,IF(AND((MAX($B$4:T4)+MAX($B$5:T5)+MAX($B$6:T6)+MAX($B$7:T7)+MAX($B$8:T8))=100,((MAX($B$4:T4)+MAX($B$5:T5)+MAX($B$6:T6)+MAX($B$7:T7)+MAX($B$8:T8))&gt;((MAX($B$4:S4)+MAX($B$5:S5)+MAX($B$6:S6)+MAX($B$7:S7)+MAX($B$8:S8))))),10,IF(COUNTIF(T4:T8,"X")&gt;0,-10,"")))))))</f>
        <v>-10</v>
      </c>
      <c r="U9" s="86" t="str">
        <f>IF(COUNTA(U4:U8)&gt;1,"Err",IF(COUNTIF(U4:U8,"B")&gt;0,10,IF(OR(AND(U4=20,SUM($B$4:U4)=80,COUNTIF($B$4:U4,"X")=0),AND(U5=20,SUM($B$5:U5)=80,COUNTIF($B$5:U5,"X")=0),AND(U6=20,SUM($B$6:U6)=80,COUNTIF($B$6:U6,"X")=0),AND(U7=20,SUM($B$7:U7)=80,COUNTIF($B$7:U7,"X")=0),AND(U8=20,SUM($B$8:U8)=80,COUNTIF($B$8:U8,"X")=0)),10,IF(AND((MAX($B$4:U4)+MAX($B$5:U5)+MAX($B$6:U6)+MAX($B$7:U7)+MAX($B$8:U8))=60,((MAX($B$4:U4)+MAX($B$5:U5)+MAX($B$6:U6)+MAX($B$7:U7)+MAX($B$8:U8))&gt;((MAX($B$4:T4)+MAX($B$5:T5)+MAX($B$6:T6)+MAX($B$7:T7)+MAX($B$8:T8))))),10,IF(AND((MAX($B$4:U4)+MAX($B$5:U5)+MAX($B$6:U6)+MAX($B$7:U7)+MAX($B$8:U8))=80,((MAX($B$4:U4)+MAX($B$5:U5)+MAX($B$6:U6)+MAX($B$7:U7)+MAX($B$8:U8))&gt;((MAX($B$4:T4)+MAX($B$5:T5)+MAX($B$6:T6)+MAX($B$7:T7)+MAX($B$8:T8))))),10,IF(AND((MAX($B$4:U4)+MAX($B$5:U5)+MAX($B$6:U6)+MAX($B$7:U7)+MAX($B$8:U8))=100,((MAX($B$4:U4)+MAX($B$5:U5)+MAX($B$6:U6)+MAX($B$7:U7)+MAX($B$8:U8))&gt;((MAX($B$4:T4)+MAX($B$5:T5)+MAX($B$6:T6)+MAX($B$7:T7)+MAX($B$8:T8))))),10,IF(COUNTIF(U4:U8,"X")&gt;0,-10,"")))))))</f>
        <v/>
      </c>
      <c r="V9" s="150">
        <f>INDEX(B10:U10,1,COUNTA(B10:U10))</f>
        <v>120</v>
      </c>
      <c r="W9" s="151"/>
      <c r="X9" s="101"/>
      <c r="Y9" s="101"/>
      <c r="Z9" s="101"/>
      <c r="AA9" s="101"/>
      <c r="AB9" s="101"/>
      <c r="AC9" s="101"/>
      <c r="AD9" s="101"/>
      <c r="AE9" s="102"/>
    </row>
    <row r="10" spans="1:31" ht="20.100000000000001" customHeight="1">
      <c r="A10" s="103" t="s">
        <v>58</v>
      </c>
      <c r="B10" s="89">
        <f>SUM(B4:B9)</f>
        <v>0</v>
      </c>
      <c r="C10" s="89">
        <f t="shared" ref="C10:U10" si="6">B10+SUM(C4:C9)</f>
        <v>20</v>
      </c>
      <c r="D10" s="89">
        <f t="shared" si="6"/>
        <v>20</v>
      </c>
      <c r="E10" s="89">
        <f t="shared" si="6"/>
        <v>40</v>
      </c>
      <c r="F10" s="89">
        <f t="shared" si="6"/>
        <v>40</v>
      </c>
      <c r="G10" s="89">
        <f t="shared" si="6"/>
        <v>40</v>
      </c>
      <c r="H10" s="89">
        <f t="shared" si="6"/>
        <v>40</v>
      </c>
      <c r="I10" s="89">
        <f t="shared" si="6"/>
        <v>60</v>
      </c>
      <c r="J10" s="89">
        <f t="shared" si="6"/>
        <v>60</v>
      </c>
      <c r="K10" s="89">
        <f t="shared" si="6"/>
        <v>80</v>
      </c>
      <c r="L10" s="89">
        <f t="shared" si="6"/>
        <v>80</v>
      </c>
      <c r="M10" s="89">
        <f t="shared" si="6"/>
        <v>80</v>
      </c>
      <c r="N10" s="89">
        <f t="shared" si="6"/>
        <v>80</v>
      </c>
      <c r="O10" s="89">
        <f t="shared" si="6"/>
        <v>100</v>
      </c>
      <c r="P10" s="89">
        <f t="shared" si="6"/>
        <v>100</v>
      </c>
      <c r="Q10" s="89">
        <f t="shared" si="6"/>
        <v>90</v>
      </c>
      <c r="R10" s="89">
        <f t="shared" si="6"/>
        <v>110</v>
      </c>
      <c r="S10" s="89">
        <f t="shared" si="6"/>
        <v>110</v>
      </c>
      <c r="T10" s="89">
        <f t="shared" si="6"/>
        <v>100</v>
      </c>
      <c r="U10" s="89">
        <f t="shared" si="6"/>
        <v>120</v>
      </c>
      <c r="V10" s="152"/>
      <c r="W10" s="152"/>
      <c r="X10" s="104"/>
      <c r="Y10" s="104"/>
      <c r="Z10" s="104"/>
      <c r="AA10" s="104"/>
      <c r="AB10" s="104"/>
      <c r="AC10" s="104"/>
      <c r="AD10" s="104"/>
      <c r="AE10" s="104"/>
    </row>
    <row r="11" spans="1:31" ht="18" customHeight="1">
      <c r="A11" s="10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06"/>
      <c r="W11" s="107"/>
      <c r="X11" s="108"/>
      <c r="Y11" s="108"/>
      <c r="Z11" s="108"/>
      <c r="AA11" s="108"/>
      <c r="AB11" s="108"/>
      <c r="AC11" s="108"/>
      <c r="AD11" s="108"/>
      <c r="AE11" s="108"/>
    </row>
    <row r="12" spans="1:31" ht="18" customHeight="1">
      <c r="A12" s="84" t="s">
        <v>36</v>
      </c>
      <c r="B12" s="100">
        <v>1</v>
      </c>
      <c r="C12" s="100">
        <v>2</v>
      </c>
      <c r="D12" s="100">
        <v>3</v>
      </c>
      <c r="E12" s="100">
        <v>4</v>
      </c>
      <c r="F12" s="100">
        <v>5</v>
      </c>
      <c r="G12" s="100">
        <v>6</v>
      </c>
      <c r="H12" s="100">
        <v>7</v>
      </c>
      <c r="I12" s="100">
        <v>8</v>
      </c>
      <c r="J12" s="100">
        <v>9</v>
      </c>
      <c r="K12" s="100">
        <v>10</v>
      </c>
      <c r="L12" s="100">
        <v>11</v>
      </c>
      <c r="M12" s="100">
        <v>12</v>
      </c>
      <c r="N12" s="100">
        <v>13</v>
      </c>
      <c r="O12" s="100">
        <v>14</v>
      </c>
      <c r="P12" s="100">
        <v>15</v>
      </c>
      <c r="Q12" s="100">
        <v>16</v>
      </c>
      <c r="R12" s="100">
        <v>17</v>
      </c>
      <c r="S12" s="100">
        <v>18</v>
      </c>
      <c r="T12" s="100">
        <v>19</v>
      </c>
      <c r="U12" s="100">
        <v>20</v>
      </c>
      <c r="V12" s="86" t="s">
        <v>58</v>
      </c>
      <c r="W12" s="86" t="s">
        <v>74</v>
      </c>
      <c r="X12" s="109"/>
      <c r="Y12" s="109"/>
      <c r="Z12" s="109"/>
      <c r="AA12" s="109"/>
      <c r="AB12" s="109"/>
      <c r="AC12" s="109"/>
      <c r="AD12" s="109"/>
      <c r="AE12" s="109"/>
    </row>
    <row r="13" spans="1:31" ht="18" customHeight="1">
      <c r="A13" s="88" t="s">
        <v>20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90">
        <f>IF(OR(SUM(B13:U13)&gt;80,AND(COUNTIF(B13:U13,"X")&gt;2,SUM(B13:U13)-10=70)),"ERR",IF(AND(COUNTIF(B13:U13,"X")=0,SUM(B13:U13)=80),90,IF(COUNTIF(B13:U13,"X")&gt;2,SUM(B13:U13)-10,SUM(B13:U13))))</f>
        <v>0</v>
      </c>
      <c r="W13" s="90">
        <f>IF(COUNTIF(B13:U13,"X")&gt;3,"ERR",COUNTIF(B13:U13,"X"))</f>
        <v>0</v>
      </c>
      <c r="X13" s="90">
        <f t="shared" ref="X13:AD13" si="7">SUMIFS($B$13:$U$13,$B$3:$U$3,X1)</f>
        <v>0</v>
      </c>
      <c r="Y13" s="90">
        <f t="shared" si="7"/>
        <v>0</v>
      </c>
      <c r="Z13" s="90">
        <f t="shared" si="7"/>
        <v>0</v>
      </c>
      <c r="AA13" s="90">
        <f t="shared" si="7"/>
        <v>0</v>
      </c>
      <c r="AB13" s="90">
        <f t="shared" si="7"/>
        <v>0</v>
      </c>
      <c r="AC13" s="90">
        <f t="shared" si="7"/>
        <v>0</v>
      </c>
      <c r="AD13" s="90">
        <f t="shared" si="7"/>
        <v>0</v>
      </c>
      <c r="AE13" s="91"/>
    </row>
    <row r="14" spans="1:31" ht="18" customHeight="1">
      <c r="A14" s="88" t="s">
        <v>18</v>
      </c>
      <c r="B14" s="92"/>
      <c r="C14" s="92"/>
      <c r="D14" s="92"/>
      <c r="E14" s="92"/>
      <c r="F14" s="92"/>
      <c r="G14" s="92"/>
      <c r="H14" s="92"/>
      <c r="I14" s="92"/>
      <c r="J14" s="92" t="s">
        <v>75</v>
      </c>
      <c r="K14" s="92"/>
      <c r="L14" s="92"/>
      <c r="M14" s="92"/>
      <c r="N14" s="92"/>
      <c r="O14" s="92"/>
      <c r="P14" s="92"/>
      <c r="Q14" s="92"/>
      <c r="R14" s="92"/>
      <c r="S14" s="92"/>
      <c r="T14" s="92" t="s">
        <v>75</v>
      </c>
      <c r="U14" s="92"/>
      <c r="V14" s="93">
        <f>IF(OR(SUM(B14:U14)&gt;80,AND(COUNTIF(B14:U14,"X")&gt;2,SUM(B14:U14)-10=70)),"ERR",IF(AND(COUNTIF(B14:U14,"X")=0,SUM(B14:U14)=80),90,IF(COUNTIF(B14:U14,"X")&gt;2,SUM(B14:U14)-10,SUM(B14:U14))))</f>
        <v>0</v>
      </c>
      <c r="W14" s="93">
        <f>IF(COUNTIF(B14:U14,"X")&gt;3,"ERR",COUNTIF(B14:U14,"X"))</f>
        <v>0</v>
      </c>
      <c r="X14" s="90">
        <f t="shared" ref="X14:AD14" si="8">SUMIFS($B$14:$U$14,$B$3:$U$3,X1)</f>
        <v>0</v>
      </c>
      <c r="Y14" s="90">
        <f t="shared" si="8"/>
        <v>0</v>
      </c>
      <c r="Z14" s="90">
        <f t="shared" si="8"/>
        <v>0</v>
      </c>
      <c r="AA14" s="90">
        <f t="shared" si="8"/>
        <v>0</v>
      </c>
      <c r="AB14" s="90">
        <f t="shared" si="8"/>
        <v>0</v>
      </c>
      <c r="AC14" s="90">
        <f t="shared" si="8"/>
        <v>0</v>
      </c>
      <c r="AD14" s="90">
        <f t="shared" si="8"/>
        <v>0</v>
      </c>
      <c r="AE14" s="94"/>
    </row>
    <row r="15" spans="1:31" ht="18" customHeight="1">
      <c r="A15" s="88" t="s">
        <v>19</v>
      </c>
      <c r="B15" s="89">
        <v>20</v>
      </c>
      <c r="C15" s="89"/>
      <c r="D15" s="89" t="s">
        <v>57</v>
      </c>
      <c r="E15" s="89"/>
      <c r="F15" s="89"/>
      <c r="G15" s="89"/>
      <c r="H15" s="89">
        <v>20</v>
      </c>
      <c r="I15" s="89"/>
      <c r="J15" s="89"/>
      <c r="K15" s="89"/>
      <c r="L15" s="89">
        <v>20</v>
      </c>
      <c r="M15" s="89">
        <v>20</v>
      </c>
      <c r="N15" s="89"/>
      <c r="O15" s="89"/>
      <c r="P15" s="89"/>
      <c r="Q15" s="89"/>
      <c r="R15" s="89"/>
      <c r="S15" s="89"/>
      <c r="T15" s="89"/>
      <c r="U15" s="89"/>
      <c r="V15" s="90">
        <f>IF(OR(SUM(B15:U15)&gt;80,AND(COUNTIF(B15:U15,"X")&gt;2,SUM(B15:U15)-10=70)),"ERR",IF(AND(COUNTIF(B15:U15,"X")=0,SUM(B15:U15)=80),90,IF(COUNTIF(B15:U15,"X")&gt;2,SUM(B15:U15)-10,SUM(B15:U15))))</f>
        <v>80</v>
      </c>
      <c r="W15" s="90">
        <f>IF(COUNTIF(B15:U15,"X")&gt;3,"ERR",COUNTIF(B15:U15,"X"))</f>
        <v>1</v>
      </c>
      <c r="X15" s="90">
        <f t="shared" ref="X15:AD15" si="9">SUMIFS($B$15:$U$15,$B$3:$U$3,X1)</f>
        <v>60</v>
      </c>
      <c r="Y15" s="90">
        <f t="shared" si="9"/>
        <v>0</v>
      </c>
      <c r="Z15" s="90">
        <f t="shared" si="9"/>
        <v>20</v>
      </c>
      <c r="AA15" s="90">
        <f t="shared" si="9"/>
        <v>0</v>
      </c>
      <c r="AB15" s="90">
        <f t="shared" si="9"/>
        <v>0</v>
      </c>
      <c r="AC15" s="90">
        <f t="shared" si="9"/>
        <v>0</v>
      </c>
      <c r="AD15" s="90">
        <f t="shared" si="9"/>
        <v>0</v>
      </c>
      <c r="AE15" s="91"/>
    </row>
    <row r="16" spans="1:31" ht="18" customHeight="1">
      <c r="A16" s="88" t="s">
        <v>21</v>
      </c>
      <c r="B16" s="92"/>
      <c r="C16" s="92"/>
      <c r="D16" s="92"/>
      <c r="E16" s="92"/>
      <c r="F16" s="92">
        <v>20</v>
      </c>
      <c r="G16" s="92">
        <v>20</v>
      </c>
      <c r="H16" s="92"/>
      <c r="I16" s="92"/>
      <c r="J16" s="92"/>
      <c r="K16" s="92"/>
      <c r="L16" s="92"/>
      <c r="M16" s="92"/>
      <c r="N16" s="92">
        <v>20</v>
      </c>
      <c r="O16" s="92"/>
      <c r="P16" s="92"/>
      <c r="Q16" s="92" t="s">
        <v>76</v>
      </c>
      <c r="R16" s="92"/>
      <c r="S16" s="92">
        <v>20</v>
      </c>
      <c r="T16" s="92"/>
      <c r="U16" s="92"/>
      <c r="V16" s="93">
        <f>IF(OR(SUM(B16:U16)&gt;80,AND(COUNTIF(B16:U16,"X")&gt;2,SUM(B16:U16)-10=70)),"ERR",IF(AND(COUNTIF(B16:U16,"X")=0,SUM(B16:U16)=80),90,IF(COUNTIF(B16:U16,"X")&gt;2,SUM(B16:U16)-10,SUM(B16:U16))))</f>
        <v>90</v>
      </c>
      <c r="W16" s="93">
        <f>IF(COUNTIF(B16:U16,"X")&gt;3,"ERR",COUNTIF(B16:U16,"X"))</f>
        <v>0</v>
      </c>
      <c r="X16" s="90">
        <f t="shared" ref="X16:AD16" si="10">SUMIFS($B$16:$U$16,$B$3:$U$3,X1)</f>
        <v>40</v>
      </c>
      <c r="Y16" s="90">
        <f t="shared" si="10"/>
        <v>0</v>
      </c>
      <c r="Z16" s="90">
        <f t="shared" si="10"/>
        <v>0</v>
      </c>
      <c r="AA16" s="90">
        <f t="shared" si="10"/>
        <v>0</v>
      </c>
      <c r="AB16" s="90">
        <f t="shared" si="10"/>
        <v>20</v>
      </c>
      <c r="AC16" s="90">
        <f t="shared" si="10"/>
        <v>20</v>
      </c>
      <c r="AD16" s="90">
        <f t="shared" si="10"/>
        <v>0</v>
      </c>
      <c r="AE16" s="94"/>
    </row>
    <row r="17" spans="1:31" ht="18" customHeight="1">
      <c r="A17" s="95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f>IF(OR(SUM(B17:U17)&gt;80,AND(COUNTIF(B17:U17,"X")&gt;2,SUM(B17:U17)-10=70)),"ERR",IF(AND(COUNTIF(B17:U17,"X")=0,SUM(B17:U17)=80),90,IF(COUNTIF(B17:U17,"X")&gt;2,SUM(B17:U17)-10,SUM(B17:U17))))</f>
        <v>0</v>
      </c>
      <c r="W17" s="97">
        <f>IF(COUNTIF(B17:U17,"X")&gt;3,"ERR",COUNTIF(B17:U17,"X"))</f>
        <v>0</v>
      </c>
      <c r="X17" s="90">
        <f t="shared" ref="X17:AD17" si="11">SUMIFS($B$17:$U$17,$B$3:$U$3,X1)</f>
        <v>0</v>
      </c>
      <c r="Y17" s="90">
        <f t="shared" si="11"/>
        <v>0</v>
      </c>
      <c r="Z17" s="90">
        <f t="shared" si="11"/>
        <v>0</v>
      </c>
      <c r="AA17" s="90">
        <f t="shared" si="11"/>
        <v>0</v>
      </c>
      <c r="AB17" s="90">
        <f t="shared" si="11"/>
        <v>0</v>
      </c>
      <c r="AC17" s="90">
        <f t="shared" si="11"/>
        <v>0</v>
      </c>
      <c r="AD17" s="90">
        <f t="shared" si="11"/>
        <v>0</v>
      </c>
      <c r="AE17" s="98"/>
    </row>
    <row r="18" spans="1:31" ht="18" customHeight="1">
      <c r="A18" s="99" t="s">
        <v>79</v>
      </c>
      <c r="B18" s="86" t="str">
        <f>IF(COUNTA($B$13:B17)&gt;1,"Err",IF(COUNTIF($B$13:B17,"B")&gt;0,10,""))</f>
        <v/>
      </c>
      <c r="C18" s="86" t="str">
        <f>IF(COUNTA(C13:C17)&gt;1,"Err",IF(COUNTIF(C13:C17,"B")&gt;0,10,""))</f>
        <v/>
      </c>
      <c r="D18" s="86" t="str">
        <f>IF(COUNTA(D13:D17)&gt;1,"Err",IF(COUNTIF(D13:D17,"B")&gt;0,10,IF(OR(AND(D13=20,SUM($B$13:D13)=80,COUNTIF($B$13:D13,"X")=0),AND(D14=20,SUM($B$14:D14)=80,COUNTIF($B$14:D14,"X")=0),AND(D15=20,SUM($B$15:D15)=80,COUNTIF($B$15:D15,"X")=0),AND(D16=20,SUM($B$16:D16)=80,COUNTIF($B$16:D16,"X")=0),AND(D17=20,SUM($B$17:D17)=80,COUNTIF($B$17:D17,"X")=0)),10,IF(AND((MAX($B$13:D13)+MAX($B$14:D14)+MAX($B$15:D15)+MAX($B$16:D16)+MAX($B$17:D17))=60,((MAX($B$13:D13)+MAX($B$14:D14)+MAX($B$15:D15)+MAX($B$16:D16)+MAX($B$17:D17))&gt;((MAX($B$13:C13)+MAX($B$14:C14)+MAX($B$15:C15)+MAX($B$16:C16)+MAX($B$17:C17))))),10,IF(AND((MAX($B$13:D13)+MAX($B$14:D14)+MAX($B$15:D15)+MAX($B$16:D16)+MAX($B$17:D17))=80,((MAX($B$13:D13)+MAX($B$14:D14)+MAX($B$15:D15)+MAX($B$16:D16)+MAX($B$17:D17))&gt;((MAX($B$13:C13)+MAX($B$14:C14)+MAX($B$15:C15)+MAX($B$16:C16)+MAX($B$17:C17))))),10,IF(AND((MAX($B$13:D13)+MAX($B$14:D14)+MAX($B$15:D15)+MAX($B$16:D16)+MAX($B$17:D17))=100,((MAX($B$13:D13)+MAX($B$14:D14)+MAX($B$15:D15)+MAX($B$16:D16)+MAX($B$17:D17))&gt;((MAX($B$13:C13)+MAX($B$14:C14)+MAX($B$15:C15)+MAX($B$16:C16)+MAX($B$17:C17))))),10,IF(AND(COUNTIF(D13:D17,"X")&gt;0,COUNTIF($B$13:D17,"X")&gt;4),-10,IF(OR(AND(D13="X",COUNTIF($B$13:D13,"X")=3),(AND(D14="X",COUNTIF($B$14:D14,"X")=3)),(AND(D15="X",COUNTIF($B$15:D15,"X")=3)),(AND(D16="X",COUNTIF($B$16:D16,"X")=3)),(AND(D17="X",COUNTIF($B$17:D17,"X")=3))),-10,""))))))))</f>
        <v/>
      </c>
      <c r="E18" s="86" t="str">
        <f>IF(COUNTA(E13:E17)&gt;1,"Err",IF(COUNTIF(E13:E17,"B")&gt;0,10,IF(OR(AND(E13=20,SUM($B$13:E13)=80,COUNTIF($B$13:E13,"X")=0),AND(E14=20,SUM($B$14:E14)=80,COUNTIF($B$14:E14,"X")=0),AND(E15=20,SUM($B$15:E15)=80,COUNTIF($B$15:E15,"X")=0),AND(E16=20,SUM($B$16:E16)=80,COUNTIF($B$16:E16,"X")=0),AND(E17=20,SUM($B$17:E17)=80,COUNTIF($B$17:E17,"X")=0)),10,IF(AND((MAX($B$13:E13)+MAX($B$14:E14)+MAX($B$15:E15)+MAX($B$16:E16)+MAX($B$17:E17))=60,((MAX($B$13:E13)+MAX($B$14:E14)+MAX($B$15:E15)+MAX($B$16:E16)+MAX($B$17:E17))&gt;((MAX($B$13:D13)+MAX($B$14:D14)+MAX($B$15:D15)+MAX($B$16:D16)+MAX($B$17:D17))))),10,IF(AND((MAX($B$13:E13)+MAX($B$14:E14)+MAX($B$15:E15)+MAX($B$16:E16)+MAX($B$17:E17))=80,((MAX($B$13:E13)+MAX($B$14:E14)+MAX($B$15:E15)+MAX($B$16:E16)+MAX($B$17:E17))&gt;((MAX($B$13:D13)+MAX($B$14:D14)+MAX($B$15:D15)+MAX($B$16:D16)+MAX($B$17:D17))))),10,IF(AND((MAX($B$13:E13)+MAX($B$14:E14)+MAX($B$15:E15)+MAX($B$16:E16)+MAX($B$17:E17))=100,((MAX($B$13:E13)+MAX($B$14:E14)+MAX($B$15:E15)+MAX($B$16:E16)+MAX($B$17:E17))&gt;((MAX($B$13:D13)+MAX($B$14:D14)+MAX($B$15:D15)+MAX($B$16:D16)+MAX($B$17:D17))))),10,IF(AND(COUNTIF(E13:E17,"X")&gt;0,COUNTIF($B$13:E17,"X")&gt;4),-10,IF(OR(AND(E13="X",COUNTIF($B$13:E13,"X")=3),(AND(E14="X",COUNTIF($B$14:E14,"X")=3)),(AND(E15="X",COUNTIF($B$15:E15,"X")=3)),(AND(E16="X",COUNTIF($B$16:E16,"X")=3)),(AND(E17="X",COUNTIF($B$17:E17,"X")=3))),-10,""))))))))</f>
        <v/>
      </c>
      <c r="F18" s="86" t="str">
        <f>IF(COUNTA(F13:F17)&gt;1,"Err",IF(COUNTIF(F13:F17,"B")&gt;0,10,IF(OR(AND(F13=20,SUM($B$13:F13)=80,COUNTIF($B$13:F13,"X")=0),AND(F14=20,SUM($B$14:F14)=80,COUNTIF($B$14:F14,"X")=0),AND(F15=20,SUM($B$15:F15)=80,COUNTIF($B$15:F15,"X")=0),AND(F16=20,SUM($B$16:F16)=80,COUNTIF($B$16:F16,"X")=0),AND(F17=20,SUM($B$17:F17)=80,COUNTIF($B$17:F17,"X")=0)),10,IF(AND((MAX($B$13:F13)+MAX($B$14:F14)+MAX($B$15:F15)+MAX($B$16:F16)+MAX($B$17:F17))=60,((MAX($B$13:F13)+MAX($B$14:F14)+MAX($B$15:F15)+MAX($B$16:F16)+MAX($B$17:F17))&gt;((MAX($B$13:E13)+MAX($B$14:E14)+MAX($B$15:E15)+MAX($B$16:E16)+MAX($B$17:E17))))),10,IF(AND((MAX($B$13:F13)+MAX($B$14:F14)+MAX($B$15:F15)+MAX($B$16:F16)+MAX($B$17:F17))=80,((MAX($B$13:F13)+MAX($B$14:F14)+MAX($B$15:F15)+MAX($B$16:F16)+MAX($B$17:F17))&gt;((MAX($B$13:E13)+MAX($B$14:E14)+MAX($B$15:E15)+MAX($B$16:E16)+MAX($B$17:E17))))),10,IF(AND((MAX($B$13:F13)+MAX($B$14:F14)+MAX($B$15:F15)+MAX($B$16:F16)+MAX($B$17:F17))=100,((MAX($B$13:F13)+MAX($B$14:F14)+MAX($B$15:F15)+MAX($B$16:F16)+MAX($B$17:F17))&gt;((MAX($B$13:E13)+MAX($B$14:E14)+MAX($B$15:E15)+MAX($B$16:E16)+MAX($B$17:E17))))),10,IF(AND(COUNTIF(F13:F17,"X")&gt;0,COUNTIF($B$13:F17,"X")&gt;4),-10,IF(OR(AND(F13="X",COUNTIF($B$13:F13,"X")=3),(AND(F14="X",COUNTIF($B$14:F14,"X")=3)),(AND(F15="X",COUNTIF($B$15:F15,"X")=3)),(AND(F16="X",COUNTIF($B$16:F16,"X")=3)),(AND(F17="X",COUNTIF($B$17:F17,"X")=3))),-10,""))))))))</f>
        <v/>
      </c>
      <c r="G18" s="86" t="str">
        <f>IF(COUNTA(G13:G17)&gt;1,"Err",IF(COUNTIF(G13:G17,"B")&gt;0,10,IF(OR(AND(G13=20,SUM($B$13:G13)=80,COUNTIF($B$13:G13,"X")=0),AND(G14=20,SUM($B$14:G14)=80,COUNTIF($B$14:G14,"X")=0),AND(G15=20,SUM($B$15:G15)=80,COUNTIF($B$15:G15,"X")=0),AND(G16=20,SUM($B$16:G16)=80,COUNTIF($B$16:G16,"X")=0),AND(G17=20,SUM($B$17:G17)=80,COUNTIF($B$17:G17,"X")=0)),10,IF(AND((MAX($B$13:G13)+MAX($B$14:G14)+MAX($B$15:G15)+MAX($B$16:G16)+MAX($B$17:G17))=60,((MAX($B$13:G13)+MAX($B$14:G14)+MAX($B$15:G15)+MAX($B$16:G16)+MAX($B$17:G17))&gt;((MAX($B$13:F13)+MAX($B$14:F14)+MAX($B$15:F15)+MAX($B$16:F16)+MAX($B$17:F17))))),10,IF(AND((MAX($B$13:G13)+MAX($B$14:G14)+MAX($B$15:G15)+MAX($B$16:G16)+MAX($B$17:G17))=80,((MAX($B$13:G13)+MAX($B$14:G14)+MAX($B$15:G15)+MAX($B$16:G16)+MAX($B$17:G17))&gt;((MAX($B$13:F13)+MAX($B$14:F14)+MAX($B$15:F15)+MAX($B$16:F16)+MAX($B$17:F17))))),10,IF(AND((MAX($B$13:G13)+MAX($B$14:G14)+MAX($B$15:G15)+MAX($B$16:G16)+MAX($B$17:G17))=100,((MAX($B$13:G13)+MAX($B$14:G14)+MAX($B$15:G15)+MAX($B$16:G16)+MAX($B$17:G17))&gt;((MAX($B$13:F13)+MAX($B$14:F14)+MAX($B$15:F15)+MAX($B$16:F16)+MAX($B$17:F17))))),10,IF(AND(COUNTIF(G13:G17,"X")&gt;0,COUNTIF($B$13:G17,"X")&gt;4),-10,IF(OR(AND(G13="X",COUNTIF($B$13:G13,"X")=3),(AND(G14="X",COUNTIF($B$14:G14,"X")=3)),(AND(G15="X",COUNTIF($B$15:G15,"X")=3)),(AND(G16="X",COUNTIF($B$16:G16,"X")=3)),(AND(G17="X",COUNTIF($B$17:G17,"X")=3))),-10,""))))))))</f>
        <v/>
      </c>
      <c r="H18" s="86" t="str">
        <f>IF(COUNTA(H13:H17)&gt;1,"Err",IF(COUNTIF(H13:H17,"B")&gt;0,10,IF(OR(AND(H13=20,SUM($B$13:H13)=80,COUNTIF($B$13:H13,"X")=0),AND(H14=20,SUM($B$14:H14)=80,COUNTIF($B$14:H14,"X")=0),AND(H15=20,SUM($B$15:H15)=80,COUNTIF($B$15:H15,"X")=0),AND(H16=20,SUM($B$16:H16)=80,COUNTIF($B$16:H16,"X")=0),AND(H17=20,SUM($B$17:H17)=80,COUNTIF($B$17:H17,"X")=0)),10,IF(AND((MAX($B$13:H13)+MAX($B$14:H14)+MAX($B$15:H15)+MAX($B$16:H16)+MAX($B$17:H17))=60,((MAX($B$13:H13)+MAX($B$14:H14)+MAX($B$15:H15)+MAX($B$16:H16)+MAX($B$17:H17))&gt;((MAX($B$13:G13)+MAX($B$14:G14)+MAX($B$15:G15)+MAX($B$16:G16)+MAX($B$17:G17))))),10,IF(AND((MAX($B$13:H13)+MAX($B$14:H14)+MAX($B$15:H15)+MAX($B$16:H16)+MAX($B$17:H17))=80,((MAX($B$13:H13)+MAX($B$14:H14)+MAX($B$15:H15)+MAX($B$16:H16)+MAX($B$17:H17))&gt;((MAX($B$13:G13)+MAX($B$14:G14)+MAX($B$15:G15)+MAX($B$16:G16)+MAX($B$17:G17))))),10,IF(AND((MAX($B$13:H13)+MAX($B$14:H14)+MAX($B$15:H15)+MAX($B$16:H16)+MAX($B$17:H17))=100,((MAX($B$13:H13)+MAX($B$14:H14)+MAX($B$15:H15)+MAX($B$16:H16)+MAX($B$17:H17))&gt;((MAX($B$13:G13)+MAX($B$14:G14)+MAX($B$15:G15)+MAX($B$16:G16)+MAX($B$17:G17))))),10,IF(AND(COUNTIF(H13:H17,"X")&gt;0,COUNTIF($B$13:H17,"X")&gt;4),-10,IF(OR(AND(H13="X",COUNTIF($B$13:H13,"X")=3),(AND(H14="X",COUNTIF($B$14:H14,"X")=3)),(AND(H15="X",COUNTIF($B$15:H15,"X")=3)),(AND(H16="X",COUNTIF($B$16:H16,"X")=3)),(AND(H17="X",COUNTIF($B$17:H17,"X")=3))),-10,""))))))))</f>
        <v/>
      </c>
      <c r="I18" s="86" t="str">
        <f>IF(COUNTA(I13:I17)&gt;1,"Err",IF(COUNTIF(I13:I17,"B")&gt;0,10,IF(OR(AND(I13=20,SUM($B$13:I13)=80,COUNTIF($B$13:I13,"X")=0),AND(I14=20,SUM($B$14:I14)=80,COUNTIF($B$14:I14,"X")=0),AND(I15=20,SUM($B$15:I15)=80,COUNTIF($B$15:I15,"X")=0),AND(I16=20,SUM($B$16:I16)=80,COUNTIF($B$16:I16,"X")=0),AND(I17=20,SUM($B$17:I17)=80,COUNTIF($B$17:I17,"X")=0)),10,IF(AND((MAX($B$13:I13)+MAX($B$14:I14)+MAX($B$15:I15)+MAX($B$16:I16)+MAX($B$17:I17))=60,((MAX($B$13:I13)+MAX($B$14:I14)+MAX($B$15:I15)+MAX($B$16:I16)+MAX($B$17:I17))&gt;((MAX($B$13:H13)+MAX($B$14:H14)+MAX($B$15:H15)+MAX($B$16:H16)+MAX($B$17:H17))))),10,IF(AND((MAX($B$13:I13)+MAX($B$14:I14)+MAX($B$15:I15)+MAX($B$16:I16)+MAX($B$17:I17))=80,((MAX($B$13:I13)+MAX($B$14:I14)+MAX($B$15:I15)+MAX($B$16:I16)+MAX($B$17:I17))&gt;((MAX($B$13:H13)+MAX($B$14:H14)+MAX($B$15:H15)+MAX($B$16:H16)+MAX($B$17:H17))))),10,IF(AND((MAX($B$13:I13)+MAX($B$14:I14)+MAX($B$15:I15)+MAX($B$16:I16)+MAX($B$17:I17))=100,((MAX($B$13:I13)+MAX($B$14:I14)+MAX($B$15:I15)+MAX($B$16:I16)+MAX($B$17:I17))&gt;((MAX($B$13:H13)+MAX($B$14:H14)+MAX($B$15:H15)+MAX($B$16:H16)+MAX($B$17:H17))))),10,IF(AND(COUNTIF(I13:I17,"X")&gt;0,COUNTIF($B$13:I17,"X")&gt;4),-10,IF(OR(AND(I13="X",COUNTIF($B$13:I13,"X")=3),(AND(I14="X",COUNTIF($B$14:I14,"X")=3)),(AND(I15="X",COUNTIF($B$15:I15,"X")=3)),(AND(I16="X",COUNTIF($B$16:I16,"X")=3)),(AND(I17="X",COUNTIF($B$17:I17,"X")=3))),-10,""))))))))</f>
        <v/>
      </c>
      <c r="J18" s="86" t="str">
        <f>IF(COUNTA(J13:J17)&gt;1,"Err",IF(COUNTIF(J13:J17,"B")&gt;0,10,IF(OR(AND(J13=20,SUM($B$13:J13)=80,COUNTIF($B$13:J13,"X")=0),AND(J14=20,SUM($B$14:J14)=80,COUNTIF($B$14:J14,"X")=0),AND(J15=20,SUM($B$15:J15)=80,COUNTIF($B$15:J15,"X")=0),AND(J16=20,SUM($B$16:J16)=80,COUNTIF($B$16:J16,"X")=0),AND(J17=20,SUM($B$17:J17)=80,COUNTIF($B$17:J17,"X")=0)),10,IF(AND((MAX($B$13:J13)+MAX($B$14:J14)+MAX($B$15:J15)+MAX($B$16:J16)+MAX($B$17:J17))=60,((MAX($B$13:J13)+MAX($B$14:J14)+MAX($B$15:J15)+MAX($B$16:J16)+MAX($B$17:J17))&gt;((MAX($B$13:I13)+MAX($B$14:I14)+MAX($B$15:I15)+MAX($B$16:I16)+MAX($B$17:I17))))),10,IF(AND((MAX($B$13:J13)+MAX($B$14:J14)+MAX($B$15:J15)+MAX($B$16:J16)+MAX($B$17:J17))=80,((MAX($B$13:J13)+MAX($B$14:J14)+MAX($B$15:J15)+MAX($B$16:J16)+MAX($B$17:J17))&gt;((MAX($B$13:I13)+MAX($B$14:I14)+MAX($B$15:I15)+MAX($B$16:I16)+MAX($B$17:I17))))),10,IF(AND((MAX($B$13:J13)+MAX($B$14:J14)+MAX($B$15:J15)+MAX($B$16:J16)+MAX($B$17:J17))=100,((MAX($B$13:J13)+MAX($B$14:J14)+MAX($B$15:J15)+MAX($B$16:J16)+MAX($B$17:J17))&gt;((MAX($B$13:I13)+MAX($B$14:I14)+MAX($B$15:I15)+MAX($B$16:I16)+MAX($B$17:I17))))),10,IF(AND(COUNTIF(J13:J17,"X")&gt;0,COUNTIF($B$13:J17,"X")&gt;4),-10,IF(OR(AND(J13="X",COUNTIF($B$13:J13,"X")=3),(AND(J14="X",COUNTIF($B$14:J14,"X")=3)),(AND(J15="X",COUNTIF($B$15:J15,"X")=3)),(AND(J16="X",COUNTIF($B$16:J16,"X")=3)),(AND(J17="X",COUNTIF($B$17:J17,"X")=3))),-10,""))))))))</f>
        <v/>
      </c>
      <c r="K18" s="86" t="str">
        <f>IF(COUNTA(K13:K17)&gt;1,"Err",IF(COUNTIF(K13:K17,"B")&gt;0,10,IF(OR(AND(K13=20,SUM($B$13:K13)=80,COUNTIF($B$13:K13,"X")=0),AND(K14=20,SUM($B$14:K14)=80,COUNTIF($B$14:K14,"X")=0),AND(K15=20,SUM($B$15:K15)=80,COUNTIF($B$15:K15,"X")=0),AND(K16=20,SUM($B$16:K16)=80,COUNTIF($B$16:K16,"X")=0),AND(K17=20,SUM($B$17:K17)=80,COUNTIF($B$17:K17,"X")=0)),10,IF(AND((MAX($B$13:K13)+MAX($B$14:K14)+MAX($B$15:K15)+MAX($B$16:K16)+MAX($B$17:K17))=60,((MAX($B$13:K13)+MAX($B$14:K14)+MAX($B$15:K15)+MAX($B$16:K16)+MAX($B$17:K17))&gt;((MAX($B$13:J13)+MAX($B$14:J14)+MAX($B$15:J15)+MAX($B$16:J16)+MAX($B$17:J17))))),10,IF(AND((MAX($B$13:K13)+MAX($B$14:K14)+MAX($B$15:K15)+MAX($B$16:K16)+MAX($B$17:K17))=80,((MAX($B$13:K13)+MAX($B$14:K14)+MAX($B$15:K15)+MAX($B$16:K16)+MAX($B$17:K17))&gt;((MAX($B$13:J13)+MAX($B$14:J14)+MAX($B$15:J15)+MAX($B$16:J16)+MAX($B$17:J17))))),10,IF(AND((MAX($B$13:K13)+MAX($B$14:K14)+MAX($B$15:K15)+MAX($B$16:K16)+MAX($B$17:K17))=100,((MAX($B$13:K13)+MAX($B$14:K14)+MAX($B$15:K15)+MAX($B$16:K16)+MAX($B$17:K17))&gt;((MAX($B$13:J13)+MAX($B$14:J14)+MAX($B$15:J15)+MAX($B$16:J16)+MAX($B$17:J17))))),10,IF(AND(COUNTIF(K13:K17,"X")&gt;0,COUNTIF($B$13:K17,"X")&gt;4),-10,IF(OR(AND(K13="X",COUNTIF($B$13:K13,"X")=3),(AND(K14="X",COUNTIF($B$14:K14,"X")=3)),(AND(K15="X",COUNTIF($B$15:K15,"X")=3)),(AND(K16="X",COUNTIF($B$16:K16,"X")=3)),(AND(K17="X",COUNTIF($B$17:K17,"X")=3))),-10,""))))))))</f>
        <v/>
      </c>
      <c r="L18" s="86" t="str">
        <f>IF(COUNTA(L13:L17)&gt;1,"Err",IF(COUNTIF(L13:L17,"B")&gt;0,10,IF(OR(AND(L13=20,SUM($B$13:L13)=80,COUNTIF($B$13:L13,"X")=0),AND(L14=20,SUM($B$14:L14)=80,COUNTIF($B$14:L14,"X")=0),AND(L15=20,SUM($B$15:L15)=80,COUNTIF($B$15:L15,"X")=0),AND(L16=20,SUM($B$16:L16)=80,COUNTIF($B$16:L16,"X")=0),AND(L17=20,SUM($B$17:L17)=80,COUNTIF($B$17:L17,"X")=0)),10,IF(AND((MAX($B$13:L13)+MAX($B$14:L14)+MAX($B$15:L15)+MAX($B$16:L16)+MAX($B$17:L17))=60,((MAX($B$13:L13)+MAX($B$14:L14)+MAX($B$15:L15)+MAX($B$16:L16)+MAX($B$17:L17))&gt;((MAX($B$13:K13)+MAX($B$14:K14)+MAX($B$15:K15)+MAX($B$16:K16)+MAX($B$17:K17))))),10,IF(AND((MAX($B$13:L13)+MAX($B$14:L14)+MAX($B$15:L15)+MAX($B$16:L16)+MAX($B$17:L17))=80,((MAX($B$13:L13)+MAX($B$14:L14)+MAX($B$15:L15)+MAX($B$16:L16)+MAX($B$17:L17))&gt;((MAX($B$13:K13)+MAX($B$14:K14)+MAX($B$15:K15)+MAX($B$16:K16)+MAX($B$17:K17))))),10,IF(AND((MAX($B$13:L13)+MAX($B$14:L14)+MAX($B$15:L15)+MAX($B$16:L16)+MAX($B$17:L17))=100,((MAX($B$13:L13)+MAX($B$14:L14)+MAX($B$15:L15)+MAX($B$16:L16)+MAX($B$17:L17))&gt;((MAX($B$13:K13)+MAX($B$14:K14)+MAX($B$15:K15)+MAX($B$16:K16)+MAX($B$17:K17))))),10,IF(AND(COUNTIF(L13:L17,"X")&gt;0,COUNTIF($B$13:L17,"X")&gt;4),-10,IF(OR(AND(L13="X",COUNTIF($B$13:L13,"X")=3),(AND(L14="X",COUNTIF($B$14:L14,"X")=3)),(AND(L15="X",COUNTIF($B$15:L15,"X")=3)),(AND(L16="X",COUNTIF($B$16:L16,"X")=3)),(AND(L17="X",COUNTIF($B$17:L17,"X")=3))),-10,""))))))))</f>
        <v/>
      </c>
      <c r="M18" s="86" t="str">
        <f>IF(COUNTA(M13:M17)&gt;1,"Err",IF(COUNTIF(M13:M17,"B")&gt;0,10,IF(OR(AND(M13=20,SUM($B$13:M13)=80,COUNTIF($B$13:M13,"X")=0),AND(M14=20,SUM($B$14:M14)=80,COUNTIF($B$14:M14,"X")=0),AND(M15=20,SUM($B$15:M15)=80,COUNTIF($B$15:M15,"X")=0),AND(M16=20,SUM($B$16:M16)=80,COUNTIF($B$16:M16,"X")=0),AND(M17=20,SUM($B$17:M17)=80,COUNTIF($B$17:M17,"X")=0)),10,IF(AND((MAX($B$13:M13)+MAX($B$14:M14)+MAX($B$15:M15)+MAX($B$16:M16)+MAX($B$17:M17))=60,((MAX($B$13:M13)+MAX($B$14:M14)+MAX($B$15:M15)+MAX($B$16:M16)+MAX($B$17:M17))&gt;((MAX($B$13:L13)+MAX($B$14:L14)+MAX($B$15:L15)+MAX($B$16:L16)+MAX($B$17:L17))))),10,IF(AND((MAX($B$13:M13)+MAX($B$14:M14)+MAX($B$15:M15)+MAX($B$16:M16)+MAX($B$17:M17))=80,((MAX($B$13:M13)+MAX($B$14:M14)+MAX($B$15:M15)+MAX($B$16:M16)+MAX($B$17:M17))&gt;((MAX($B$13:L13)+MAX($B$14:L14)+MAX($B$15:L15)+MAX($B$16:L16)+MAX($B$17:L17))))),10,IF(AND((MAX($B$13:M13)+MAX($B$14:M14)+MAX($B$15:M15)+MAX($B$16:M16)+MAX($B$17:M17))=100,((MAX($B$13:M13)+MAX($B$14:M14)+MAX($B$15:M15)+MAX($B$16:M16)+MAX($B$17:M17))&gt;((MAX($B$13:L13)+MAX($B$14:L14)+MAX($B$15:L15)+MAX($B$16:L16)+MAX($B$17:L17))))),10,IF(AND(COUNTIF(M13:M17,"X")&gt;0,COUNTIF($B$13:M17,"X")&gt;4),-10,IF(OR(AND(M13="X",COUNTIF($B$13:M13,"X")=3),(AND(M14="X",COUNTIF($B$14:M14,"X")=3)),(AND(M15="X",COUNTIF($B$15:M15,"X")=3)),(AND(M16="X",COUNTIF($B$16:M16,"X")=3)),(AND(M17="X",COUNTIF($B$17:M17,"X")=3))),-10,""))))))))</f>
        <v/>
      </c>
      <c r="N18" s="86" t="str">
        <f>IF(COUNTA(N13:N17)&gt;1,"Err",IF(COUNTIF(N13:N17,"B")&gt;0,10,IF(OR(AND(N13=20,SUM($B$13:N13)=80,COUNTIF($B$13:N13,"X")=0),AND(N14=20,SUM($B$14:N14)=80,COUNTIF($B$14:N14,"X")=0),AND(N15=20,SUM($B$15:N15)=80,COUNTIF($B$15:N15,"X")=0),AND(N16=20,SUM($B$16:N16)=80,COUNTIF($B$16:N16,"X")=0),AND(N17=20,SUM($B$17:N17)=80,COUNTIF($B$17:N17,"X")=0)),10,IF(AND((MAX($B$13:N13)+MAX($B$14:N14)+MAX($B$15:N15)+MAX($B$16:N16)+MAX($B$17:N17))=60,((MAX($B$13:N13)+MAX($B$14:N14)+MAX($B$15:N15)+MAX($B$16:N16)+MAX($B$17:N17))&gt;((MAX($B$13:M13)+MAX($B$14:M14)+MAX($B$15:M15)+MAX($B$16:M16)+MAX($B$17:M17))))),10,IF(AND((MAX($B$13:N13)+MAX($B$14:N14)+MAX($B$15:N15)+MAX($B$16:N16)+MAX($B$17:N17))=80,((MAX($B$13:N13)+MAX($B$14:N14)+MAX($B$15:N15)+MAX($B$16:N16)+MAX($B$17:N17))&gt;((MAX($B$13:M13)+MAX($B$14:M14)+MAX($B$15:M15)+MAX($B$16:M16)+MAX($B$17:M17))))),10,IF(AND((MAX($B$13:N13)+MAX($B$14:N14)+MAX($B$15:N15)+MAX($B$16:N16)+MAX($B$17:N17))=100,((MAX($B$13:N13)+MAX($B$14:N14)+MAX($B$15:N15)+MAX($B$16:N16)+MAX($B$17:N17))&gt;((MAX($B$13:M13)+MAX($B$14:M14)+MAX($B$15:M15)+MAX($B$16:M16)+MAX($B$17:M17))))),10,IF(AND(COUNTIF(N13:N17,"X")&gt;0,COUNTIF($B$13:N17,"X")&gt;4),-10,IF(OR(AND(N13="X",COUNTIF($B$13:N13,"X")=3),(AND(N14="X",COUNTIF($B$14:N14,"X")=3)),(AND(N15="X",COUNTIF($B$15:N15,"X")=3)),(AND(N16="X",COUNTIF($B$16:N16,"X")=3)),(AND(N17="X",COUNTIF($B$17:N17,"X")=3))),-10,""))))))))</f>
        <v/>
      </c>
      <c r="O18" s="86" t="str">
        <f>IF(COUNTA(O13:O17)&gt;1,"Err",IF(COUNTIF(O13:O17,"B")&gt;0,10,IF(OR(AND(O13=20,SUM($B$13:O13)=80,COUNTIF($B$13:O13,"X")=0),AND(O14=20,SUM($B$14:O14)=80,COUNTIF($B$14:O14,"X")=0),AND(O15=20,SUM($B$15:O15)=80,COUNTIF($B$15:O15,"X")=0),AND(O16=20,SUM($B$16:O16)=80,COUNTIF($B$16:O16,"X")=0),AND(O17=20,SUM($B$17:O17)=80,COUNTIF($B$17:O17,"X")=0)),10,IF(AND((MAX($B$13:O13)+MAX($B$14:O14)+MAX($B$15:O15)+MAX($B$16:O16)+MAX($B$17:O17))=60,((MAX($B$13:O13)+MAX($B$14:O14)+MAX($B$15:O15)+MAX($B$16:O16)+MAX($B$17:O17))&gt;((MAX($B$13:N13)+MAX($B$14:N14)+MAX($B$15:N15)+MAX($B$16:N16)+MAX($B$17:N17))))),10,IF(AND((MAX($B$13:O13)+MAX($B$14:O14)+MAX($B$15:O15)+MAX($B$16:O16)+MAX($B$17:O17))=80,((MAX($B$13:O13)+MAX($B$14:O14)+MAX($B$15:O15)+MAX($B$16:O16)+MAX($B$17:O17))&gt;((MAX($B$13:N13)+MAX($B$14:N14)+MAX($B$15:N15)+MAX($B$16:N16)+MAX($B$17:N17))))),10,IF(AND((MAX($B$13:O13)+MAX($B$14:O14)+MAX($B$15:O15)+MAX($B$16:O16)+MAX($B$17:O17))=100,((MAX($B$13:O13)+MAX($B$14:O14)+MAX($B$15:O15)+MAX($B$16:O16)+MAX($B$17:O17))&gt;((MAX($B$13:N13)+MAX($B$14:N14)+MAX($B$15:N15)+MAX($B$16:N16)+MAX($B$17:N17))))),10,IF(AND(COUNTIF(O13:O17,"X")&gt;0,COUNTIF($B$13:O17,"X")&gt;4),-10,IF(OR(AND(O13="X",COUNTIF($B$13:O13,"X")=3),(AND(O14="X",COUNTIF($B$14:O14,"X")=3)),(AND(O15="X",COUNTIF($B$15:O15,"X")=3)),(AND(O16="X",COUNTIF($B$16:O16,"X")=3)),(AND(O17="X",COUNTIF($B$17:O17,"X")=3))),-10,""))))))))</f>
        <v/>
      </c>
      <c r="P18" s="86" t="str">
        <f>IF(COUNTA(P13:P17)&gt;1,"Err",IF(COUNTIF(P13:P17,"B")&gt;0,10,IF(OR(AND(P13=20,SUM($B$13:P13)=80,COUNTIF($B$13:P13,"X")=0),AND(P14=20,SUM($B$14:P14)=80,COUNTIF($B$14:P14,"X")=0),AND(P15=20,SUM($B$15:P15)=80,COUNTIF($B$15:P15,"X")=0),AND(P16=20,SUM($B$16:P16)=80,COUNTIF($B$16:P16,"X")=0),AND(P17=20,SUM($B$17:P17)=80,COUNTIF($B$17:P17,"X")=0)),10,IF(AND((MAX($B$13:P13)+MAX($B$14:P14)+MAX($B$15:P15)+MAX($B$16:P16)+MAX($B$17:P17))=60,((MAX($B$13:P13)+MAX($B$14:P14)+MAX($B$15:P15)+MAX($B$16:P16)+MAX($B$17:P17))&gt;((MAX($B$13:O13)+MAX($B$14:O14)+MAX($B$15:O15)+MAX($B$16:O16)+MAX($B$17:O17))))),10,IF(AND((MAX($B$13:P13)+MAX($B$14:P14)+MAX($B$15:P15)+MAX($B$16:P16)+MAX($B$17:P17))=80,((MAX($B$13:P13)+MAX($B$14:P14)+MAX($B$15:P15)+MAX($B$16:P16)+MAX($B$17:P17))&gt;((MAX($B$13:O13)+MAX($B$14:O14)+MAX($B$15:O15)+MAX($B$16:O16)+MAX($B$17:O17))))),10,IF(AND((MAX($B$13:P13)+MAX($B$14:P14)+MAX($B$15:P15)+MAX($B$16:P16)+MAX($B$17:P17))=100,((MAX($B$13:P13)+MAX($B$14:P14)+MAX($B$15:P15)+MAX($B$16:P16)+MAX($B$17:P17))&gt;((MAX($B$13:O13)+MAX($B$14:O14)+MAX($B$15:O15)+MAX($B$16:O16)+MAX($B$17:O17))))),10,IF(AND(COUNTIF(P13:P17,"X")&gt;0,COUNTIF($B$13:P17,"X")&gt;4),-10,IF(OR(AND(P13="X",COUNTIF($B$13:P13,"X")=3),(AND(P14="X",COUNTIF($B$14:P14,"X")=3)),(AND(P15="X",COUNTIF($B$15:P15,"X")=3)),(AND(P16="X",COUNTIF($B$16:P16,"X")=3)),(AND(P17="X",COUNTIF($B$17:P17,"X")=3))),-10,""))))))))</f>
        <v/>
      </c>
      <c r="Q18" s="100">
        <f>IF(COUNTA(Q13:Q17)&gt;1,"Err",IF(COUNTIF(Q13:Q17,"B")&gt;0,10,IF(OR(AND(Q13=20,SUM($B$13:Q13)=80,COUNTIF($B$13:Q13,"X")=0),AND(Q14=20,SUM($B$14:Q14)=80,COUNTIF($B$14:Q14,"X")=0),AND(Q15=20,SUM($B$15:Q15)=80,COUNTIF($B$15:Q15,"X")=0),AND(Q16=20,SUM($B$16:Q16)=80,COUNTIF($B$16:Q16,"X")=0),AND(Q17=20,SUM($B$17:Q17)=80,COUNTIF($B$17:Q17,"X")=0)),10,IF(AND((MAX($B$13:Q13)+MAX($B$14:Q14)+MAX($B$15:Q15)+MAX($B$16:Q16)+MAX($B$17:Q17))=60,((MAX($B$13:Q13)+MAX($B$14:Q14)+MAX($B$15:Q15)+MAX($B$16:Q16)+MAX($B$17:Q17))&gt;((MAX($B$13:P13)+MAX($B$14:P14)+MAX($B$15:P15)+MAX($B$16:P16)+MAX($B$17:P17))))),10,IF(AND((MAX($B$13:Q13)+MAX($B$14:Q14)+MAX($B$15:Q15)+MAX($B$16:Q16)+MAX($B$17:Q17))=80,((MAX($B$13:Q13)+MAX($B$14:Q14)+MAX($B$15:Q15)+MAX($B$16:Q16)+MAX($B$17:Q17))&gt;((MAX($B$13:P13)+MAX($B$14:P14)+MAX($B$15:P15)+MAX($B$16:P16)+MAX($B$17:P17))))),10,IF(AND((MAX($B$13:Q13)+MAX($B$14:Q14)+MAX($B$15:Q15)+MAX($B$16:Q16)+MAX($B$17:Q17))=100,((MAX($B$13:Q13)+MAX($B$14:Q14)+MAX($B$15:Q15)+MAX($B$16:Q16)+MAX($B$17:Q17))&gt;((MAX($B$13:P13)+MAX($B$14:P14)+MAX($B$15:P15)+MAX($B$16:P16)+MAX($B$17:P17))))),10,IF(COUNTIF(Q13:Q17,"X")&gt;0,-10,"")))))))</f>
        <v>10</v>
      </c>
      <c r="R18" s="86" t="str">
        <f>IF(COUNTA(R13:R17)&gt;1,"Err",IF(COUNTIF(R13:R17,"B")&gt;0,10,IF(OR(AND(R13=20,SUM($B$13:R13)=80,COUNTIF($B$13:R13,"X")=0),AND(R14=20,SUM($B$14:R14)=80,COUNTIF($B$14:R14,"X")=0),AND(R15=20,SUM($B$15:R15)=80,COUNTIF($B$15:R15,"X")=0),AND(R16=20,SUM($B$16:R16)=80,COUNTIF($B$16:R16,"X")=0),AND(R17=20,SUM($B$17:R17)=80,COUNTIF($B$17:R17,"X")=0)),10,IF(AND((MAX($B$13:R13)+MAX($B$14:R14)+MAX($B$15:R15)+MAX($B$16:R16)+MAX($B$17:R17))=60,((MAX($B$13:R13)+MAX($B$14:R14)+MAX($B$15:R15)+MAX($B$16:R16)+MAX($B$17:R17))&gt;((MAX($B$13:Q13)+MAX($B$14:Q14)+MAX($B$15:Q15)+MAX($B$16:Q16)+MAX($B$17:Q17))))),10,IF(AND((MAX($B$13:R13)+MAX($B$14:R14)+MAX($B$15:R15)+MAX($B$16:R16)+MAX($B$17:R17))=80,((MAX($B$13:R13)+MAX($B$14:R14)+MAX($B$15:R15)+MAX($B$16:R16)+MAX($B$17:R17))&gt;((MAX($B$13:Q13)+MAX($B$14:Q14)+MAX($B$15:Q15)+MAX($B$16:Q16)+MAX($B$17:Q17))))),10,IF(AND((MAX($B$13:R13)+MAX($B$14:R14)+MAX($B$15:R15)+MAX($B$16:R16)+MAX($B$17:R17))=100,((MAX($B$13:R13)+MAX($B$14:R14)+MAX($B$15:R15)+MAX($B$16:R16)+MAX($B$17:R17))&gt;((MAX($B$13:Q13)+MAX($B$14:Q14)+MAX($B$15:Q15)+MAX($B$16:Q16)+MAX($B$17:Q17))))),10,IF(COUNTIF(R13:R17,"X")&gt;0,-10,"")))))))</f>
        <v/>
      </c>
      <c r="S18" s="100">
        <f>IF(COUNTA(S13:S17)&gt;1,"Err",IF(COUNTIF(S13:S17,"B")&gt;0,10,IF(OR(AND(S13=20,SUM($B$13:S13)=80,COUNTIF($B$13:S13,"X")=0),AND(S14=20,SUM($B$14:S14)=80,COUNTIF($B$14:S14,"X")=0),AND(S15=20,SUM($B$15:S15)=80,COUNTIF($B$15:S15,"X")=0),AND(S16=20,SUM($B$16:S16)=80,COUNTIF($B$16:S16,"X")=0),AND(S17=20,SUM($B$17:S17)=80,COUNTIF($B$17:S17,"X")=0)),10,IF(AND((MAX($B$13:S13)+MAX($B$14:S14)+MAX($B$15:S15)+MAX($B$16:S16)+MAX($B$17:S17))=60,((MAX($B$13:S13)+MAX($B$14:S14)+MAX($B$15:S15)+MAX($B$16:S16)+MAX($B$17:S17))&gt;((MAX($B$13:R13)+MAX($B$14:R14)+MAX($B$15:R15)+MAX($B$16:R16)+MAX($B$17:R17))))),10,IF(AND((MAX($B$13:S13)+MAX($B$14:S14)+MAX($B$15:S15)+MAX($B$16:S16)+MAX($B$17:S17))=80,((MAX($B$13:S13)+MAX($B$14:S14)+MAX($B$15:S15)+MAX($B$16:S16)+MAX($B$17:S17))&gt;((MAX($B$13:R13)+MAX($B$14:R14)+MAX($B$15:R15)+MAX($B$16:R16)+MAX($B$17:R17))))),10,IF(AND((MAX($B$13:S13)+MAX($B$14:S14)+MAX($B$15:S15)+MAX($B$16:S16)+MAX($B$17:S17))=100,((MAX($B$13:S13)+MAX($B$14:S14)+MAX($B$15:S15)+MAX($B$16:S16)+MAX($B$17:S17))&gt;((MAX($B$13:R13)+MAX($B$14:R14)+MAX($B$15:R15)+MAX($B$16:R16)+MAX($B$17:R17))))),10,IF(COUNTIF(S13:S17,"X")&gt;0,-10,"")))))))</f>
        <v>10</v>
      </c>
      <c r="T18" s="86" t="str">
        <f>IF(COUNTA(T13:T17)&gt;1,"Err",IF(COUNTIF(T13:T17,"B")&gt;0,10,IF(OR(AND(T13=20,SUM($B$13:T13)=80,COUNTIF($B$13:T13,"X")=0),AND(T14=20,SUM($B$14:T14)=80,COUNTIF($B$14:T14,"X")=0),AND(T15=20,SUM($B$15:T15)=80,COUNTIF($B$15:T15,"X")=0),AND(T16=20,SUM($B$16:T16)=80,COUNTIF($B$16:T16,"X")=0),AND(T17=20,SUM($B$17:T17)=80,COUNTIF($B$17:T17,"X")=0)),10,IF(AND((MAX($B$13:T13)+MAX($B$14:T14)+MAX($B$15:T15)+MAX($B$16:T16)+MAX($B$17:T17))=60,((MAX($B$13:T13)+MAX($B$14:T14)+MAX($B$15:T15)+MAX($B$16:T16)+MAX($B$17:T17))&gt;((MAX($B$13:S13)+MAX($B$14:S14)+MAX($B$15:S15)+MAX($B$16:S16)+MAX($B$17:S17))))),10,IF(AND((MAX($B$13:T13)+MAX($B$14:T14)+MAX($B$15:T15)+MAX($B$16:T16)+MAX($B$17:T17))=80,((MAX($B$13:T13)+MAX($B$14:T14)+MAX($B$15:T15)+MAX($B$16:T16)+MAX($B$17:T17))&gt;((MAX($B$13:S13)+MAX($B$14:S14)+MAX($B$15:S15)+MAX($B$16:S16)+MAX($B$17:S17))))),10,IF(AND((MAX($B$13:T13)+MAX($B$14:T14)+MAX($B$15:T15)+MAX($B$16:T16)+MAX($B$17:T17))=100,((MAX($B$13:T13)+MAX($B$14:T14)+MAX($B$15:T15)+MAX($B$16:T16)+MAX($B$17:T17))&gt;((MAX($B$13:S13)+MAX($B$14:S14)+MAX($B$15:S15)+MAX($B$16:S16)+MAX($B$17:S17))))),10,IF(COUNTIF(T13:T17,"X")&gt;0,-10,"")))))))</f>
        <v/>
      </c>
      <c r="U18" s="86" t="str">
        <f>IF(COUNTA(U13:U17)&gt;1,"Err",IF(COUNTIF(U13:U17,"B")&gt;0,10,IF(OR(AND(U13=20,SUM($B$13:U13)=80,COUNTIF($B$13:U13,"X")=0),AND(U14=20,SUM($B$14:U14)=80,COUNTIF($B$14:U14,"X")=0),AND(U15=20,SUM($B$15:U15)=80,COUNTIF($B$15:U15,"X")=0),AND(U16=20,SUM($B$16:U16)=80,COUNTIF($B$16:U16,"X")=0),AND(U17=20,SUM($B$17:U17)=80,COUNTIF($B$17:U17,"X")=0)),10,IF(AND((MAX($B$13:U13)+MAX($B$14:U14)+MAX($B$15:U15)+MAX($B$16:U16)+MAX($B$17:U17))=60,((MAX($B$13:U13)+MAX($B$14:U14)+MAX($B$15:U15)+MAX($B$16:U16)+MAX($B$17:U17))&gt;((MAX($B$13:T13)+MAX($B$14:T14)+MAX($B$15:T15)+MAX($B$16:T16)+MAX($B$17:T17))))),10,IF(AND((MAX($B$13:U13)+MAX($B$14:U14)+MAX($B$15:U15)+MAX($B$16:U16)+MAX($B$17:U17))=80,((MAX($B$13:U13)+MAX($B$14:U14)+MAX($B$15:U15)+MAX($B$16:U16)+MAX($B$17:U17))&gt;((MAX($B$13:T13)+MAX($B$14:T14)+MAX($B$15:T15)+MAX($B$16:T16)+MAX($B$17:T17))))),10,IF(AND((MAX($B$13:U13)+MAX($B$14:U14)+MAX($B$15:U15)+MAX($B$16:U16)+MAX($B$17:U17))=100,((MAX($B$13:U13)+MAX($B$14:U14)+MAX($B$15:U15)+MAX($B$16:U16)+MAX($B$17:U17))&gt;((MAX($B$13:T13)+MAX($B$14:T14)+MAX($B$15:T15)+MAX($B$16:T16)+MAX($B$17:T17))))),10,IF(COUNTIF(U13:U17,"X")&gt;0,-10,"")))))))</f>
        <v/>
      </c>
      <c r="V18" s="150">
        <f>INDEX(B19:U19,1,COUNTA(B19:U19))</f>
        <v>180</v>
      </c>
      <c r="W18" s="151"/>
      <c r="X18" s="101"/>
      <c r="Y18" s="101"/>
      <c r="Z18" s="101"/>
      <c r="AA18" s="101"/>
      <c r="AB18" s="101"/>
      <c r="AC18" s="101"/>
      <c r="AD18" s="101"/>
      <c r="AE18" s="102"/>
    </row>
    <row r="19" spans="1:31" ht="18" customHeight="1">
      <c r="A19" s="103" t="s">
        <v>58</v>
      </c>
      <c r="B19" s="89">
        <f>SUM(B13:B18)</f>
        <v>20</v>
      </c>
      <c r="C19" s="89">
        <f t="shared" ref="C19:U19" si="12">B19+SUM(C13:C18)</f>
        <v>20</v>
      </c>
      <c r="D19" s="89">
        <f t="shared" si="12"/>
        <v>20</v>
      </c>
      <c r="E19" s="89">
        <f t="shared" si="12"/>
        <v>20</v>
      </c>
      <c r="F19" s="89">
        <f t="shared" si="12"/>
        <v>40</v>
      </c>
      <c r="G19" s="89">
        <f t="shared" si="12"/>
        <v>60</v>
      </c>
      <c r="H19" s="89">
        <f t="shared" si="12"/>
        <v>80</v>
      </c>
      <c r="I19" s="89">
        <f t="shared" si="12"/>
        <v>80</v>
      </c>
      <c r="J19" s="89">
        <f t="shared" si="12"/>
        <v>80</v>
      </c>
      <c r="K19" s="89">
        <f t="shared" si="12"/>
        <v>80</v>
      </c>
      <c r="L19" s="89">
        <f t="shared" si="12"/>
        <v>100</v>
      </c>
      <c r="M19" s="89">
        <f t="shared" si="12"/>
        <v>120</v>
      </c>
      <c r="N19" s="89">
        <f t="shared" si="12"/>
        <v>140</v>
      </c>
      <c r="O19" s="89">
        <f t="shared" si="12"/>
        <v>140</v>
      </c>
      <c r="P19" s="89">
        <f t="shared" si="12"/>
        <v>140</v>
      </c>
      <c r="Q19" s="89">
        <f t="shared" si="12"/>
        <v>150</v>
      </c>
      <c r="R19" s="89">
        <f t="shared" si="12"/>
        <v>150</v>
      </c>
      <c r="S19" s="89">
        <f t="shared" si="12"/>
        <v>180</v>
      </c>
      <c r="T19" s="89">
        <f t="shared" si="12"/>
        <v>180</v>
      </c>
      <c r="U19" s="89">
        <f t="shared" si="12"/>
        <v>180</v>
      </c>
      <c r="V19" s="152"/>
      <c r="W19" s="152"/>
      <c r="X19" s="104"/>
      <c r="Y19" s="104"/>
      <c r="Z19" s="104"/>
      <c r="AA19" s="104"/>
      <c r="AB19" s="104"/>
      <c r="AC19" s="104"/>
      <c r="AD19" s="104"/>
      <c r="AE19" s="104"/>
    </row>
  </sheetData>
  <mergeCells count="13">
    <mergeCell ref="V18:W19"/>
    <mergeCell ref="G2:P2"/>
    <mergeCell ref="M1:O1"/>
    <mergeCell ref="V9:W10"/>
    <mergeCell ref="Q1:S1"/>
    <mergeCell ref="U1:V1"/>
    <mergeCell ref="J1:K1"/>
    <mergeCell ref="V2:W2"/>
    <mergeCell ref="Q2:S2"/>
    <mergeCell ref="T2:U2"/>
    <mergeCell ref="C1:E1"/>
    <mergeCell ref="G1:H1"/>
    <mergeCell ref="C2:F2"/>
  </mergeCells>
  <pageMargins left="1" right="1" top="1" bottom="1" header="0.25" footer="0.25"/>
  <pageSetup orientation="portrait"/>
  <headerFooter>
    <oddFooter>&amp;C&amp;"Helvetica,Regular"&amp;11&amp;K000000&amp;P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Averages - Table 1-1</vt:lpstr>
      <vt:lpstr>Summary - Correct Toss-Ups By Q</vt:lpstr>
      <vt:lpstr>Details - Correct Toss-Ups By Q</vt:lpstr>
      <vt:lpstr>A-1</vt:lpstr>
      <vt:lpstr>B-1</vt:lpstr>
      <vt:lpstr>A-2</vt:lpstr>
      <vt:lpstr>B-2</vt:lpstr>
      <vt:lpstr>A-3</vt:lpstr>
      <vt:lpstr>B-3</vt:lpstr>
      <vt:lpstr>A-4</vt:lpstr>
      <vt:lpstr>B-4</vt:lpstr>
      <vt:lpstr>A-5</vt:lpstr>
      <vt:lpstr>B-5</vt:lpstr>
      <vt:lpstr>G11</vt:lpstr>
      <vt:lpstr>G12</vt:lpstr>
      <vt:lpstr>G13</vt:lpstr>
      <vt:lpstr>G14</vt:lpstr>
      <vt:lpstr>G15</vt:lpstr>
      <vt:lpstr>Blank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Jonathan Flynn</cp:lastModifiedBy>
  <dcterms:modified xsi:type="dcterms:W3CDTF">2018-08-19T21:21:56Z</dcterms:modified>
</cp:coreProperties>
</file>